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t-fs\UserShares\liate\My Documents\נפתלי 2022\מכרזים\מכרזים 2022\מכרז הסעות\"/>
    </mc:Choice>
  </mc:AlternateContent>
  <xr:revisionPtr revIDLastSave="0" documentId="8_{663819FE-C331-4E3F-B176-61FE35E61864}" xr6:coauthVersionLast="47" xr6:coauthVersionMax="47" xr10:uidLastSave="{00000000-0000-0000-0000-000000000000}"/>
  <workbookProtection workbookAlgorithmName="SHA-512" workbookHashValue="zTqbIL4e8OeV4A+loxjkHWjBHFNHcS2e/VJEUBLeuaPGU//aYNa99RfAh1r0PvOW7NTVDfM9pZWPPQQS5r4F5w==" workbookSaltValue="1zBraxi9PGi++zRKRYkOJQ==" workbookSpinCount="100000" lockStructure="1"/>
  <bookViews>
    <workbookView xWindow="-120" yWindow="-120" windowWidth="20730" windowHeight="11160" xr2:uid="{00000000-000D-0000-FFFF-FFFF00000000}"/>
  </bookViews>
  <sheets>
    <sheet name="חינוך רגיל  תשפ&quot;ג" sheetId="6" r:id="rId1"/>
    <sheet name="חינוך מיוחד תשפ&quot;ג " sheetId="5" r:id="rId2"/>
    <sheet name="ספורט תשפ&quot;ג" sheetId="2" r:id="rId3"/>
    <sheet name="רווחה תשפ&quot;ג" sheetId="1" r:id="rId4"/>
    <sheet name="תשפ&quot;ג מזדמנות 1" sheetId="3" r:id="rId5"/>
    <sheet name="תשפ&quot;ג מזדמנות 2" sheetId="4" r:id="rId6"/>
  </sheets>
  <definedNames>
    <definedName name="Excel_BuiltIn_Print_Area_2" localSheetId="1">#REF!</definedName>
    <definedName name="Excel_BuiltIn_Print_Area_2" localSheetId="0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 localSheetId="5">#REF!</definedName>
    <definedName name="Excel_BuiltIn_Print_Area_2">#REF!</definedName>
    <definedName name="Excel_BuiltIn_Print_Area_3" localSheetId="1">#REF!</definedName>
    <definedName name="Excel_BuiltIn_Print_Area_3" localSheetId="0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>#REF!</definedName>
    <definedName name="_xlnm.Print_Area" localSheetId="1">'חינוך מיוחד תשפ"ג '!$A$1:$P$53</definedName>
    <definedName name="_xlnm.Print_Area" localSheetId="0">'חינוך רגיל  תשפ"ג'!$A$1:$P$81</definedName>
    <definedName name="_xlnm.Print_Area" localSheetId="2">'ספורט תשפ"ג'!$A$1:$L$30</definedName>
    <definedName name="_xlnm.Print_Area" localSheetId="3">'רווחה תשפ"ג'!$A$1:$M$13</definedName>
    <definedName name="_xlnm.Print_Area" localSheetId="4">'תשפ"ג מזדמנות 1'!$A$1:$I$22</definedName>
    <definedName name="_xlnm.Print_Area" localSheetId="5">'תשפ"ג מזדמנות 2'!$A$1:$G$40</definedName>
    <definedName name="_xlnm.Print_Titles" localSheetId="1">'חינוך מיוחד תשפ"ג '!$1:$5</definedName>
    <definedName name="_xlnm.Print_Titles" localSheetId="0">'חינוך רגיל  תשפ"ג'!$1:$5</definedName>
    <definedName name="_xlnm.Print_Titles" localSheetId="2">'ספורט תשפ"ג'!$4:$4</definedName>
    <definedName name="_xlnm.Print_Titles" localSheetId="3">'רווחה תשפ"ג'!$1:$4</definedName>
    <definedName name="_xlnm.Print_Titles" localSheetId="4">'תשפ"ג מזדמנות 1'!$1:$2</definedName>
    <definedName name="_xlnm.Print_Titles" localSheetId="5">'תשפ"ג מזדמנות 2'!$2:$5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6" i="6" l="1"/>
  <c r="P75" i="6"/>
  <c r="P74" i="6"/>
  <c r="P73" i="6"/>
  <c r="P72" i="6"/>
  <c r="P71" i="6"/>
  <c r="P70" i="6"/>
  <c r="P69" i="6"/>
  <c r="P77" i="6" s="1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1" i="6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N1" i="5"/>
  <c r="P52" i="5" l="1"/>
  <c r="P53" i="5" s="1"/>
  <c r="G1" i="4"/>
  <c r="I1" i="3"/>
  <c r="L1" i="2"/>
  <c r="M1" i="1"/>
  <c r="E13" i="1"/>
  <c r="P78" i="6" l="1"/>
  <c r="P79" i="6" s="1"/>
  <c r="P80" i="6" s="1"/>
</calcChain>
</file>

<file path=xl/sharedStrings.xml><?xml version="1.0" encoding="utf-8"?>
<sst xmlns="http://schemas.openxmlformats.org/spreadsheetml/2006/main" count="1066" uniqueCount="331">
  <si>
    <t>צוהר לטוהר</t>
  </si>
  <si>
    <t>מכללה צמח</t>
  </si>
  <si>
    <t>רשות תחבורה</t>
  </si>
  <si>
    <t>שרונה</t>
  </si>
  <si>
    <t>ישיבה + אולפנית</t>
  </si>
  <si>
    <t>תיור וסיור הגליל</t>
  </si>
  <si>
    <t>בית ירח</t>
  </si>
  <si>
    <t>חנניה פרץ</t>
  </si>
  <si>
    <t>אולפנית טבריה</t>
  </si>
  <si>
    <t>כבשנה</t>
  </si>
  <si>
    <t>ישיבה טבריה</t>
  </si>
  <si>
    <t>בן חור</t>
  </si>
  <si>
    <t>ב.חינוך דגניה</t>
  </si>
  <si>
    <t>הסעות ג'אד אליאס</t>
  </si>
  <si>
    <t>ש.אליהו שקד</t>
  </si>
  <si>
    <t>אסיה טורס</t>
  </si>
  <si>
    <t>צמח-מכללה</t>
  </si>
  <si>
    <t>ע.תמר טורס</t>
  </si>
  <si>
    <t>עלי גבעה-יסודי</t>
  </si>
  <si>
    <t>טיולי ליאת</t>
  </si>
  <si>
    <t>מעלון גדול</t>
  </si>
  <si>
    <t>אשר את בז'ינסקי</t>
  </si>
  <si>
    <t xml:space="preserve">אצ"ז </t>
  </si>
  <si>
    <t>ג.אבני-יסודי</t>
  </si>
  <si>
    <t>הורן את ליבוביץ</t>
  </si>
  <si>
    <t>מונית</t>
  </si>
  <si>
    <t>לביא-יסודי</t>
  </si>
  <si>
    <t>מובילי נטופה</t>
  </si>
  <si>
    <t>מיניבוס</t>
  </si>
  <si>
    <t>כדורי-תיכון</t>
  </si>
  <si>
    <t>מנור את אדיר</t>
  </si>
  <si>
    <t>אוטובוס</t>
  </si>
  <si>
    <t>כדורי-יסודי</t>
  </si>
  <si>
    <t>א.מ טיולי כנרת</t>
  </si>
  <si>
    <t>מעלון</t>
  </si>
  <si>
    <t>ליווי</t>
  </si>
  <si>
    <t>נווה כנרת טבריה</t>
  </si>
  <si>
    <t xml:space="preserve">בית קשת </t>
  </si>
  <si>
    <t>ליווי(פעוט)</t>
  </si>
  <si>
    <t>א - ו</t>
  </si>
  <si>
    <t>מעון יום שיקומי מרחביה</t>
  </si>
  <si>
    <t>הזורעים</t>
  </si>
  <si>
    <t>מעון יום שיקומי טבריה</t>
  </si>
  <si>
    <t>רק פיזור.ליווי</t>
  </si>
  <si>
    <t>א-ה</t>
  </si>
  <si>
    <t>הושעיה</t>
  </si>
  <si>
    <t>מחניים</t>
  </si>
  <si>
    <t>קיבוץ מחניים</t>
  </si>
  <si>
    <t>שדמות דבורה</t>
  </si>
  <si>
    <t>בית עמית עפולה</t>
  </si>
  <si>
    <t>רק פיזור</t>
  </si>
  <si>
    <t>א,ב,ד,ה</t>
  </si>
  <si>
    <t>גבעת אבני+ שדה אילן</t>
  </si>
  <si>
    <t>מועדונית גבעת אבני</t>
  </si>
  <si>
    <t xml:space="preserve"> מצפה נטופה</t>
  </si>
  <si>
    <t>שעות ליווי</t>
  </si>
  <si>
    <t>הערות</t>
  </si>
  <si>
    <t>תעריף לכיוון אחד</t>
  </si>
  <si>
    <t>סוג הרכב הנדרש</t>
  </si>
  <si>
    <t>ימים בשבוע</t>
  </si>
  <si>
    <t>שעת      יציאה/חזרה</t>
  </si>
  <si>
    <t>מס' מוסעים</t>
  </si>
  <si>
    <t>מסלול הנסיעה</t>
  </si>
  <si>
    <t>מס' מסלול</t>
  </si>
  <si>
    <t>מס' סידורי</t>
  </si>
  <si>
    <t>לצד אחד</t>
  </si>
  <si>
    <t>שינוי בק"מ-לפי נספח למכרז נוסף/מופחת</t>
  </si>
  <si>
    <t>תשפ"ג</t>
  </si>
  <si>
    <t>רווחה</t>
  </si>
  <si>
    <t>מע"מ</t>
  </si>
  <si>
    <t>מפרט הסעות - מ.אזורית הגליל התחתון</t>
  </si>
  <si>
    <t>איסוף פיזור</t>
  </si>
  <si>
    <t>פ'</t>
  </si>
  <si>
    <t>א+פ</t>
  </si>
  <si>
    <t>ספורט</t>
  </si>
  <si>
    <t>שינוי בק"מ-לפי נספח למכרז תוספת/הפחתה</t>
  </si>
  <si>
    <t>סוג רכב הנדרש</t>
  </si>
  <si>
    <t>כמות כלי רכב</t>
  </si>
  <si>
    <t>תעריף לכיוון</t>
  </si>
  <si>
    <t>חוגים</t>
  </si>
  <si>
    <t>כ.זיתים,ארבל,כ.חיטים,מצפה,   הזורעים,לביא,ג.אבני</t>
  </si>
  <si>
    <t>ב-ה</t>
  </si>
  <si>
    <t>מסד+נטופה+ש. אילן+ אילניה+בית קשת</t>
  </si>
  <si>
    <t>שרונה+שדמות+כ. תבור</t>
  </si>
  <si>
    <t>כ. קיש+עין דור+כ. תבור</t>
  </si>
  <si>
    <t xml:space="preserve">כדורי </t>
  </si>
  <si>
    <t>כ. תבור+כ. קיש+עין דור</t>
  </si>
  <si>
    <t>כדורסל משחקי חוץ</t>
  </si>
  <si>
    <t>ישובי המועצה (לפי צורך)</t>
  </si>
  <si>
    <t>אולם ניר דוד</t>
  </si>
  <si>
    <t>לפי צורך</t>
  </si>
  <si>
    <t>מיקרובוס</t>
  </si>
  <si>
    <t>עד 15 מוסעים</t>
  </si>
  <si>
    <t>אולם מגדל העמק והסביבה</t>
  </si>
  <si>
    <t>אולם  עפולה</t>
  </si>
  <si>
    <t>אולם משגב</t>
  </si>
  <si>
    <t>כדורסל אימונים</t>
  </si>
  <si>
    <t>ארבל,כ. חיטים,מצפה, ג.אבני, בית קשת</t>
  </si>
  <si>
    <t>אולם כפר תבור</t>
  </si>
  <si>
    <t>עד 15</t>
  </si>
  <si>
    <t>פעמיים בשבוע</t>
  </si>
  <si>
    <t>כ.תבור,שדה טילן,מצפה נטופה,לביא,</t>
  </si>
  <si>
    <t>אולם גבעת אבני</t>
  </si>
  <si>
    <t>עין דור,כפר קיש, שרונה,שדמות,כפר תבור</t>
  </si>
  <si>
    <t>אולם לביא</t>
  </si>
  <si>
    <t>ארבל,כ. חיטים,מצפה,לביא, ג.אבני, מצפה נטופה,שדה אילן</t>
  </si>
  <si>
    <t>מחלקת הספורט על ענפיה</t>
  </si>
  <si>
    <t>מרחק</t>
  </si>
  <si>
    <t>ישובים</t>
  </si>
  <si>
    <t xml:space="preserve"> איזור הצפון</t>
  </si>
  <si>
    <t>עד 50 ק"מ</t>
  </si>
  <si>
    <t xml:space="preserve">15 נסיעות בעונה </t>
  </si>
  <si>
    <t xml:space="preserve"> איזור המרכז</t>
  </si>
  <si>
    <t xml:space="preserve"> 50-100 ק"מ</t>
  </si>
  <si>
    <t>אצ"ז</t>
  </si>
  <si>
    <t xml:space="preserve">שעות איסוף/פיזור- כפוף לשינויים </t>
  </si>
  <si>
    <t>תעריף ללא מע"מ</t>
  </si>
  <si>
    <t>מזדמנות 1</t>
  </si>
  <si>
    <t xml:space="preserve">מילוי ע"י הקבלן </t>
  </si>
  <si>
    <t>תעריף מוצע לכיוון</t>
  </si>
  <si>
    <t>מהישובים</t>
  </si>
  <si>
    <t>לבתי הספר</t>
  </si>
  <si>
    <t>עלי גבעה-ג.אבני,בי"ס לביא,שירת הגליל, כדורי יסודי, כדורי תיכון, קשת בגליל</t>
  </si>
  <si>
    <t>אצז 10</t>
  </si>
  <si>
    <t>ישובי המועצה</t>
  </si>
  <si>
    <t>טיול לירושלים</t>
  </si>
  <si>
    <t>08:00-20:00</t>
  </si>
  <si>
    <t>תל אביב</t>
  </si>
  <si>
    <t>אשקלון</t>
  </si>
  <si>
    <t>חיפה</t>
  </si>
  <si>
    <t>מטולה</t>
  </si>
  <si>
    <t>רמת הגולן</t>
  </si>
  <si>
    <t>אזור הצפון</t>
  </si>
  <si>
    <t>נסיעה+שעת פעילות</t>
  </si>
  <si>
    <t>עבור וותיקים-רכב צמוד.    פעם בחודש</t>
  </si>
  <si>
    <t>מזדמנות 2</t>
  </si>
  <si>
    <t>סוג נסיעה</t>
  </si>
  <si>
    <t>סוג רכב</t>
  </si>
  <si>
    <t xml:space="preserve">תעריף לרכב </t>
  </si>
  <si>
    <t>מחיר לשעת המתנה</t>
  </si>
  <si>
    <t>נסיעות עד 25 ק"מ</t>
  </si>
  <si>
    <t>טרנזיט</t>
  </si>
  <si>
    <t>נסיעות עד 50 ק"מ</t>
  </si>
  <si>
    <t>נסיעות עד 100 ק"מ</t>
  </si>
  <si>
    <t>נסיעות עד 150 ק"מ</t>
  </si>
  <si>
    <t>נסיעות עד 200 ק"מ</t>
  </si>
  <si>
    <t>מישובי המועצה לת"א</t>
  </si>
  <si>
    <t>מישובי המועצה לחיפה</t>
  </si>
  <si>
    <t>מישובי המועצה לירושלים</t>
  </si>
  <si>
    <t>מישובי המועצה לרמת הגולן</t>
  </si>
  <si>
    <t>מישובי המועצה לבאר שבע</t>
  </si>
  <si>
    <t>חינוך מיוחד</t>
  </si>
  <si>
    <t>שעות איסוף/פיזור- כפוף למערכת ולפי נספח א'</t>
  </si>
  <si>
    <t>שבועות</t>
  </si>
  <si>
    <t>למילוי ע"י הרשות</t>
  </si>
  <si>
    <t>מוסד</t>
  </si>
  <si>
    <t>זמן  בדקות</t>
  </si>
  <si>
    <t>אורך בק"מ</t>
  </si>
  <si>
    <t>תעריף מכס.</t>
  </si>
  <si>
    <t xml:space="preserve">אומדן שנתי לצורך הערבות </t>
  </si>
  <si>
    <t>ב.רימון</t>
  </si>
  <si>
    <t>אולפנת גלעד</t>
  </si>
  <si>
    <t>א-ו</t>
  </si>
  <si>
    <t>נטופה</t>
  </si>
  <si>
    <t>ביס לביא(פיזור בלבד)</t>
  </si>
  <si>
    <t>אבדה</t>
  </si>
  <si>
    <t xml:space="preserve">בית קשת, ש.אילן, כ.תבור, כ.קיש </t>
  </si>
  <si>
    <t>גאון הירדן</t>
  </si>
  <si>
    <t>א.צ.ז</t>
  </si>
  <si>
    <t>יום ו'-12:00</t>
  </si>
  <si>
    <t>ארבל, כפר חיטים</t>
  </si>
  <si>
    <t>גן תבור כ.חיטים, גן ירדן ג.אבני</t>
  </si>
  <si>
    <t>97.2 למונית</t>
  </si>
  <si>
    <t>ב.רימון, ג.אבני</t>
  </si>
  <si>
    <t>גן תבור - כ.חיטים</t>
  </si>
  <si>
    <t>שעה?</t>
  </si>
  <si>
    <t>כפר תבור, שדמות, שדה אילן</t>
  </si>
  <si>
    <t>אילניה</t>
  </si>
  <si>
    <t>דרור מסילות</t>
  </si>
  <si>
    <t>יום ו'-12:30</t>
  </si>
  <si>
    <t>ג.אבני, מ.נטופה, ב.רימון</t>
  </si>
  <si>
    <t>דרכי חיים + מעיין (רכסים+כפר חסידים)</t>
  </si>
  <si>
    <t>גם פיזור -רק יום ו'. מעיין-15:45</t>
  </si>
  <si>
    <t>ג.אבני</t>
  </si>
  <si>
    <t>מ.נטופה, ב.רימון</t>
  </si>
  <si>
    <t>כפר זיתים, גבעת אבני,בית קשת</t>
  </si>
  <si>
    <t>מזרע</t>
  </si>
  <si>
    <t>בית רימון</t>
  </si>
  <si>
    <t>חקלאי כדורי</t>
  </si>
  <si>
    <t>גבעת אבני</t>
  </si>
  <si>
    <t>יובלים עפולה</t>
  </si>
  <si>
    <t>יום ו'-11:45</t>
  </si>
  <si>
    <t>יסודי כדורי</t>
  </si>
  <si>
    <t xml:space="preserve">כפר זיתים, ארבל, גבעת אבני </t>
  </si>
  <si>
    <t>גן ירדן ג.אבני,יסודי כדורי</t>
  </si>
  <si>
    <t>רכב 14</t>
  </si>
  <si>
    <t>מצפה נטופה</t>
  </si>
  <si>
    <t>ישיבת הזורעים</t>
  </si>
  <si>
    <t>כ.זיתים, ק.לביא,</t>
  </si>
  <si>
    <t>כרמים ורימונים,עמק יפה</t>
  </si>
  <si>
    <t>מסד</t>
  </si>
  <si>
    <t>כרמל זבולון יגור</t>
  </si>
  <si>
    <t>ב.קשת, שרונה</t>
  </si>
  <si>
    <t>מול גלעד,אשדות יעקב</t>
  </si>
  <si>
    <t>שרונה, ב.רימון</t>
  </si>
  <si>
    <t>מיתר, בוסתן הגליל</t>
  </si>
  <si>
    <t>יום א'-14:00.        יום ו'-12:00</t>
  </si>
  <si>
    <t>ארבל, הזורעים,ג.אבני</t>
  </si>
  <si>
    <t>מרכז אלון</t>
  </si>
  <si>
    <t>יום ה'-12:45</t>
  </si>
  <si>
    <t>בית קשת,כדורי</t>
  </si>
  <si>
    <t>שרונה,ק.לביא</t>
  </si>
  <si>
    <t>עלי גבעה</t>
  </si>
  <si>
    <t>שרונה (פיזור בלבד)</t>
  </si>
  <si>
    <t>פנינת אור מ.העמק</t>
  </si>
  <si>
    <t>יום ה'-14:30.        יום ו'-12:10</t>
  </si>
  <si>
    <t>צוהר לטוהר וחסידים</t>
  </si>
  <si>
    <t>כ.חיטים,גבעת אבני</t>
  </si>
  <si>
    <t>קישון</t>
  </si>
  <si>
    <t>יום א'-14:00.        יום ו'-11:30</t>
  </si>
  <si>
    <t>בית קשת, שרונה, כפר תבור</t>
  </si>
  <si>
    <t>קישון + פנינת אור</t>
  </si>
  <si>
    <t>פנינת אור-כמו מס 27</t>
  </si>
  <si>
    <t>אילניה,בית קשת, שרונה, כפר תבור</t>
  </si>
  <si>
    <t xml:space="preserve"> ב.קשת</t>
  </si>
  <si>
    <t>רבין  כפר תבור</t>
  </si>
  <si>
    <t>גבעת אבני  ושדמות דבורה</t>
  </si>
  <si>
    <t>רוטמן כדורי</t>
  </si>
  <si>
    <t>ש.אילן, ב.קשת,כ.קיש</t>
  </si>
  <si>
    <t>רימונים עפולה</t>
  </si>
  <si>
    <t>ד' ה'-13:20.        יום ו'-11:40</t>
  </si>
  <si>
    <t xml:space="preserve"> ארבל כפר חיטים הזורעים</t>
  </si>
  <si>
    <t>שחף דגניה</t>
  </si>
  <si>
    <t>יום א' - 13:00</t>
  </si>
  <si>
    <t>בית רימון, מ.נטופה</t>
  </si>
  <si>
    <t>ש.אילן,  אילניה, כדורי, בית קשת,  כפר תבור</t>
  </si>
  <si>
    <t>שחף,</t>
  </si>
  <si>
    <t>כפר תבור,ג.אבני ולביא</t>
  </si>
  <si>
    <t>דקלים טבריה</t>
  </si>
  <si>
    <t>נטופה (בית חיים)</t>
  </si>
  <si>
    <t>כפר זיתים</t>
  </si>
  <si>
    <t>לביא (בית לחיים)</t>
  </si>
  <si>
    <t>לאו בק חיפה</t>
  </si>
  <si>
    <t>כ.קיש, כפר תבור</t>
  </si>
  <si>
    <t>עמק החולה (כפר בלום)</t>
  </si>
  <si>
    <t>יום ו'-12:45</t>
  </si>
  <si>
    <t>בית קשת</t>
  </si>
  <si>
    <t>קשת בגליל כדורי</t>
  </si>
  <si>
    <t>יד ששון</t>
  </si>
  <si>
    <t>שדמות</t>
  </si>
  <si>
    <t>כדורי</t>
  </si>
  <si>
    <t>מצפה</t>
  </si>
  <si>
    <t>תמיר ק.אתא</t>
  </si>
  <si>
    <t>יום א'-12:45.        יום ו'-11:45</t>
  </si>
  <si>
    <t>סה"כ לאומדן</t>
  </si>
  <si>
    <t>ערבות נדרשת-לחבר עם חישוב ערבות חינוך רגיל</t>
  </si>
  <si>
    <t>למילוי ע"י הקבלן</t>
  </si>
  <si>
    <t>חינוך רגיל</t>
  </si>
  <si>
    <t>ימים</t>
  </si>
  <si>
    <t>א/פ</t>
  </si>
  <si>
    <t>בית חינוך גלילי</t>
  </si>
  <si>
    <t>לפי דרישת מערכת</t>
  </si>
  <si>
    <t>משדה אילן</t>
  </si>
  <si>
    <t>בית חינוך גלילי+שירת הגליל</t>
  </si>
  <si>
    <t>שדה אילן</t>
  </si>
  <si>
    <t>כ.חיטים ,ארבל</t>
  </si>
  <si>
    <t>ביה"ס לביא ,בית חינוך גלילי</t>
  </si>
  <si>
    <t>פ</t>
  </si>
  <si>
    <t>אולפנית ,ישיבה טבריה</t>
  </si>
  <si>
    <t>א</t>
  </si>
  <si>
    <t>כ. קיש</t>
  </si>
  <si>
    <t>כ.זיתים,ארבל</t>
  </si>
  <si>
    <t>2פ</t>
  </si>
  <si>
    <t>נטופה,ש.אילן,ב.רימון</t>
  </si>
  <si>
    <t>נטופה,ק.לביא</t>
  </si>
  <si>
    <t>בי"ס שקד שדה אליהו</t>
  </si>
  <si>
    <t>א+2פ</t>
  </si>
  <si>
    <t>כדורי ,קשת בגליל</t>
  </si>
  <si>
    <t>אילניה,בית קשת</t>
  </si>
  <si>
    <t>כ.קיש,שרונה,שדמות</t>
  </si>
  <si>
    <t>כ.חיטים</t>
  </si>
  <si>
    <t>בית חינוך דגניה</t>
  </si>
  <si>
    <t>כ.חיטים דרך צומת פוריה</t>
  </si>
  <si>
    <t>בית קשת מסד</t>
  </si>
  <si>
    <t>כדורי יסודי</t>
  </si>
  <si>
    <t>כ.קיש</t>
  </si>
  <si>
    <t>ש.אילן,אילניה</t>
  </si>
  <si>
    <t>כ.זיתים</t>
  </si>
  <si>
    <t>ארבל(ישוב ישן),כ.חיטים</t>
  </si>
  <si>
    <t>ארבל הרחבה,מצפה</t>
  </si>
  <si>
    <t>עלי גבעה ובית חינוך גלילי</t>
  </si>
  <si>
    <t>כ.חיטים,כ.זיתים</t>
  </si>
  <si>
    <t>ג-ה</t>
  </si>
  <si>
    <t>שירת הגליל הודיות</t>
  </si>
  <si>
    <t>ש.אילן</t>
  </si>
  <si>
    <t>שירת הגליל הודיות,בית חינוך</t>
  </si>
  <si>
    <t>ג.אבני,נטופה</t>
  </si>
  <si>
    <t>כ.זיתים,ארבל,כ.חיטים</t>
  </si>
  <si>
    <t>שירת הגליל הודיות,לביא,בית חינוך</t>
  </si>
  <si>
    <t>ביה"ס לביא</t>
  </si>
  <si>
    <t>ביה"ס לביא,שירת הגליל</t>
  </si>
  <si>
    <t>כ.קיש,שדמות</t>
  </si>
  <si>
    <t>ארבל,כ.חיטים</t>
  </si>
  <si>
    <t>ביה"ס לביא,בית חינוך</t>
  </si>
  <si>
    <t>מסד,ב.קשת</t>
  </si>
  <si>
    <t>תיכון כדורי</t>
  </si>
  <si>
    <t>א+3פ</t>
  </si>
  <si>
    <t>ארבל,מצפה</t>
  </si>
  <si>
    <t>ארבל הרחבה</t>
  </si>
  <si>
    <t xml:space="preserve">כ.קיש </t>
  </si>
  <si>
    <t>כ.חיטים,מצפה</t>
  </si>
  <si>
    <t>כ.חיטים,מצפה,כ.זיתים</t>
  </si>
  <si>
    <t>שרונה,כ.תבור,ב.קשת,אילניה</t>
  </si>
  <si>
    <t>ביה"ס הרדוף</t>
  </si>
  <si>
    <t>סה"כ לאומדן חינוך רגיל</t>
  </si>
  <si>
    <t>העברת סה"כ אומדן מחינוך מיוחד</t>
  </si>
  <si>
    <t>סה"כ אומדן שנתי לחישוב ערבות</t>
  </si>
  <si>
    <t>ערבות נדרשת-מחושבת</t>
  </si>
  <si>
    <t>אולפנית לבנות</t>
  </si>
  <si>
    <t>אזורי כדורי</t>
  </si>
  <si>
    <t>אזורי"עלי גבעה</t>
  </si>
  <si>
    <t>בית החינוך -דגניה א</t>
  </si>
  <si>
    <t>בית ירח א'</t>
  </si>
  <si>
    <t>הישיבה אורט טבריה</t>
  </si>
  <si>
    <t>לביא אזורי ממד</t>
  </si>
  <si>
    <t>מקיף בית ירח</t>
  </si>
  <si>
    <t>קשת בגליל</t>
  </si>
  <si>
    <t>שירת הגליל</t>
  </si>
  <si>
    <t>תיכון שק"ד דרכא</t>
  </si>
  <si>
    <t>כ.זיתים,ארבל,הזורעים,ג.אבני, לביא</t>
  </si>
  <si>
    <t>תעריף לכיוון לרכב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</si>
</sst>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&quot;₪ &quot;#,##0"/>
    <numFmt numFmtId="166" formatCode="[$-1010000]d/m/yy;@"/>
    <numFmt numFmtId="167" formatCode="_ * #,##0_ ;_ * \-#,##0_ ;_ * &quot;-&quot;??_ ;_ @_ "/>
  </numFmts>
  <fonts count="24" x14ac:knownFonts="1">
    <font>
      <sz val="10"/>
      <name val="Arial"/>
      <family val="2"/>
      <charset val="177"/>
    </font>
    <font>
      <sz val="12"/>
      <name val="David"/>
      <family val="2"/>
      <charset val="177"/>
    </font>
    <font>
      <sz val="16"/>
      <name val="David"/>
      <family val="2"/>
      <charset val="177"/>
    </font>
    <font>
      <sz val="14"/>
      <name val="Arial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b/>
      <u/>
      <sz val="10"/>
      <name val="David"/>
      <family val="2"/>
      <charset val="177"/>
    </font>
    <font>
      <b/>
      <u/>
      <sz val="12"/>
      <name val="David"/>
      <family val="2"/>
      <charset val="177"/>
    </font>
    <font>
      <b/>
      <u/>
      <sz val="16"/>
      <name val="David"/>
      <family val="2"/>
      <charset val="177"/>
    </font>
    <font>
      <b/>
      <u/>
      <sz val="14"/>
      <name val="David"/>
      <family val="2"/>
      <charset val="177"/>
    </font>
    <font>
      <sz val="10"/>
      <name val="Arial"/>
      <family val="2"/>
    </font>
    <font>
      <sz val="10"/>
      <name val="Arial"/>
      <family val="2"/>
      <charset val="177"/>
    </font>
    <font>
      <sz val="12"/>
      <name val="Arial"/>
      <family val="2"/>
      <charset val="177"/>
    </font>
    <font>
      <b/>
      <sz val="16"/>
      <name val="David"/>
      <family val="2"/>
      <charset val="177"/>
    </font>
    <font>
      <sz val="12"/>
      <name val="David"/>
      <family val="2"/>
    </font>
    <font>
      <b/>
      <sz val="10"/>
      <name val="Arial"/>
      <family val="2"/>
      <charset val="177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David"/>
      <family val="2"/>
      <charset val="177"/>
    </font>
    <font>
      <b/>
      <sz val="12"/>
      <name val="Arial"/>
      <family val="2"/>
      <charset val="177"/>
    </font>
    <font>
      <sz val="16"/>
      <name val="Arial"/>
      <family val="2"/>
      <charset val="177"/>
    </font>
    <font>
      <b/>
      <sz val="12"/>
      <name val="Arial"/>
      <family val="2"/>
    </font>
    <font>
      <b/>
      <u/>
      <sz val="11"/>
      <name val="David"/>
      <family val="2"/>
      <charset val="177"/>
    </font>
    <font>
      <b/>
      <sz val="12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0" fillId="0" borderId="0" applyFill="0" applyBorder="0" applyAlignment="0" applyProtection="0"/>
    <xf numFmtId="43" fontId="11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"/>
    </xf>
    <xf numFmtId="20" fontId="1" fillId="0" borderId="1" xfId="0" applyNumberFormat="1" applyFont="1" applyBorder="1" applyAlignment="1">
      <alignment horizontal="center" vertical="center" wrapText="1" readingOrder="2"/>
    </xf>
    <xf numFmtId="20" fontId="1" fillId="0" borderId="2" xfId="0" applyNumberFormat="1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readingOrder="2"/>
    </xf>
    <xf numFmtId="20" fontId="1" fillId="0" borderId="5" xfId="0" applyNumberFormat="1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 readingOrder="2"/>
    </xf>
    <xf numFmtId="20" fontId="1" fillId="0" borderId="8" xfId="0" applyNumberFormat="1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4" fillId="2" borderId="11" xfId="0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 readingOrder="2"/>
    </xf>
    <xf numFmtId="20" fontId="1" fillId="0" borderId="13" xfId="0" applyNumberFormat="1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5" fillId="3" borderId="15" xfId="0" applyFont="1" applyFill="1" applyBorder="1" applyAlignment="1">
      <alignment horizontal="center" vertical="center" wrapText="1" readingOrder="2"/>
    </xf>
    <xf numFmtId="0" fontId="5" fillId="3" borderId="16" xfId="0" applyFont="1" applyFill="1" applyBorder="1" applyAlignment="1">
      <alignment horizontal="center" vertical="center" wrapText="1" readingOrder="2"/>
    </xf>
    <xf numFmtId="0" fontId="5" fillId="3" borderId="17" xfId="0" applyFont="1" applyFill="1" applyBorder="1" applyAlignment="1">
      <alignment horizontal="center" vertical="center" wrapText="1" readingOrder="2"/>
    </xf>
    <xf numFmtId="0" fontId="5" fillId="3" borderId="20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left"/>
    </xf>
    <xf numFmtId="0" fontId="7" fillId="0" borderId="15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9" fontId="10" fillId="0" borderId="0" xfId="1" applyBorder="1"/>
    <xf numFmtId="0" fontId="8" fillId="0" borderId="0" xfId="0" applyFont="1" applyAlignment="1"/>
    <xf numFmtId="0" fontId="5" fillId="3" borderId="18" xfId="0" applyFont="1" applyFill="1" applyBorder="1" applyAlignment="1">
      <alignment horizontal="center" vertical="center" wrapText="1" readingOrder="2"/>
    </xf>
    <xf numFmtId="0" fontId="12" fillId="0" borderId="0" xfId="0" applyFont="1"/>
    <xf numFmtId="0" fontId="5" fillId="3" borderId="28" xfId="0" applyFont="1" applyFill="1" applyBorder="1" applyAlignment="1">
      <alignment horizontal="center"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3" borderId="29" xfId="0" applyFont="1" applyFill="1" applyBorder="1" applyAlignment="1">
      <alignment horizontal="center" vertical="center" wrapText="1" readingOrder="2"/>
    </xf>
    <xf numFmtId="0" fontId="5" fillId="3" borderId="3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/>
    </xf>
    <xf numFmtId="0" fontId="5" fillId="3" borderId="32" xfId="0" applyFont="1" applyFill="1" applyBorder="1" applyAlignment="1">
      <alignment horizontal="center" vertical="center" wrapText="1" readingOrder="2"/>
    </xf>
    <xf numFmtId="0" fontId="13" fillId="0" borderId="3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center" vertical="center" wrapText="1" readingOrder="2"/>
    </xf>
    <xf numFmtId="20" fontId="1" fillId="0" borderId="34" xfId="0" applyNumberFormat="1" applyFont="1" applyBorder="1" applyAlignment="1">
      <alignment horizontal="center" vertical="center" wrapText="1" readingOrder="2"/>
    </xf>
    <xf numFmtId="0" fontId="2" fillId="0" borderId="35" xfId="0" applyFont="1" applyBorder="1" applyAlignment="1">
      <alignment horizontal="center" vertical="center" wrapText="1" readingOrder="2"/>
    </xf>
    <xf numFmtId="0" fontId="1" fillId="0" borderId="36" xfId="0" applyFont="1" applyBorder="1" applyAlignment="1">
      <alignment horizontal="center" vertical="center" wrapText="1" readingOrder="2"/>
    </xf>
    <xf numFmtId="0" fontId="13" fillId="0" borderId="3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1" fillId="0" borderId="38" xfId="0" applyFont="1" applyBorder="1" applyAlignment="1">
      <alignment horizontal="center" vertical="center" wrapText="1" readingOrder="2"/>
    </xf>
    <xf numFmtId="0" fontId="2" fillId="0" borderId="39" xfId="0" applyFont="1" applyBorder="1" applyAlignment="1">
      <alignment horizontal="center" vertical="center" wrapText="1" readingOrder="2"/>
    </xf>
    <xf numFmtId="0" fontId="13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 readingOrder="2"/>
    </xf>
    <xf numFmtId="0" fontId="2" fillId="0" borderId="41" xfId="0" applyFont="1" applyBorder="1" applyAlignment="1">
      <alignment horizontal="center" vertical="center" wrapText="1" readingOrder="2"/>
    </xf>
    <xf numFmtId="0" fontId="1" fillId="0" borderId="42" xfId="0" applyFont="1" applyBorder="1" applyAlignment="1">
      <alignment horizontal="center" vertical="center" wrapText="1" readingOrder="2"/>
    </xf>
    <xf numFmtId="0" fontId="2" fillId="0" borderId="43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20" fontId="1" fillId="0" borderId="0" xfId="0" applyNumberFormat="1" applyFont="1" applyAlignment="1">
      <alignment horizontal="center" vertical="center" wrapText="1" readingOrder="2"/>
    </xf>
    <xf numFmtId="0" fontId="13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 readingOrder="2"/>
    </xf>
    <xf numFmtId="0" fontId="2" fillId="0" borderId="45" xfId="0" applyFont="1" applyBorder="1" applyAlignment="1">
      <alignment horizontal="center" vertical="center" wrapText="1" readingOrder="2"/>
    </xf>
    <xf numFmtId="20" fontId="1" fillId="0" borderId="45" xfId="0" applyNumberFormat="1" applyFont="1" applyBorder="1" applyAlignment="1">
      <alignment horizontal="center" vertical="center" wrapText="1" readingOrder="2"/>
    </xf>
    <xf numFmtId="0" fontId="1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 readingOrder="2"/>
    </xf>
    <xf numFmtId="0" fontId="1" fillId="0" borderId="47" xfId="0" applyFont="1" applyBorder="1" applyAlignment="1">
      <alignment horizontal="right" vertical="center" wrapText="1" readingOrder="2"/>
    </xf>
    <xf numFmtId="0" fontId="5" fillId="3" borderId="48" xfId="0" applyFont="1" applyFill="1" applyBorder="1" applyAlignment="1">
      <alignment horizontal="center" vertical="center" wrapText="1" readingOrder="2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20" fontId="1" fillId="0" borderId="49" xfId="0" applyNumberFormat="1" applyFont="1" applyBorder="1" applyAlignment="1">
      <alignment horizontal="center" vertical="center" wrapText="1" readingOrder="2"/>
    </xf>
    <xf numFmtId="20" fontId="1" fillId="0" borderId="50" xfId="0" applyNumberFormat="1" applyFont="1" applyBorder="1" applyAlignment="1">
      <alignment horizontal="center" vertical="center" wrapText="1" readingOrder="2"/>
    </xf>
    <xf numFmtId="20" fontId="1" fillId="0" borderId="51" xfId="0" applyNumberFormat="1" applyFont="1" applyBorder="1" applyAlignment="1">
      <alignment horizontal="center" vertical="center" wrapText="1" readingOrder="2"/>
    </xf>
    <xf numFmtId="0" fontId="2" fillId="0" borderId="24" xfId="0" applyFont="1" applyBorder="1" applyAlignment="1" applyProtection="1">
      <alignment horizontal="center" vertical="center" wrapText="1" readingOrder="2"/>
      <protection locked="0"/>
    </xf>
    <xf numFmtId="0" fontId="2" fillId="0" borderId="25" xfId="0" applyFont="1" applyBorder="1" applyAlignment="1" applyProtection="1">
      <alignment horizontal="center" vertical="center" wrapText="1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165" fontId="4" fillId="0" borderId="36" xfId="0" applyNumberFormat="1" applyFont="1" applyBorder="1" applyAlignment="1">
      <alignment horizontal="right" vertical="center" wrapText="1"/>
    </xf>
    <xf numFmtId="2" fontId="4" fillId="0" borderId="38" xfId="0" applyNumberFormat="1" applyFont="1" applyBorder="1" applyAlignment="1">
      <alignment horizontal="right" vertical="center" wrapText="1"/>
    </xf>
    <xf numFmtId="2" fontId="4" fillId="0" borderId="55" xfId="0" applyNumberFormat="1" applyFont="1" applyBorder="1" applyAlignment="1">
      <alignment horizontal="right" vertical="center" wrapText="1"/>
    </xf>
    <xf numFmtId="2" fontId="4" fillId="0" borderId="42" xfId="0" applyNumberFormat="1" applyFont="1" applyBorder="1" applyAlignment="1">
      <alignment horizontal="right" vertical="center" wrapText="1"/>
    </xf>
    <xf numFmtId="1" fontId="4" fillId="0" borderId="24" xfId="0" applyNumberFormat="1" applyFont="1" applyBorder="1" applyAlignment="1" applyProtection="1">
      <alignment horizontal="center" vertical="center" wrapText="1"/>
      <protection locked="0"/>
    </xf>
    <xf numFmtId="1" fontId="4" fillId="0" borderId="25" xfId="0" applyNumberFormat="1" applyFont="1" applyBorder="1" applyAlignment="1" applyProtection="1">
      <alignment horizontal="center" vertical="center" wrapText="1"/>
      <protection locked="0"/>
    </xf>
    <xf numFmtId="1" fontId="4" fillId="0" borderId="26" xfId="0" applyNumberFormat="1" applyFont="1" applyBorder="1" applyAlignment="1" applyProtection="1">
      <alignment horizontal="center" vertical="center" wrapText="1"/>
      <protection locked="0"/>
    </xf>
    <xf numFmtId="1" fontId="4" fillId="0" borderId="27" xfId="0" applyNumberFormat="1" applyFont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>
      <alignment horizontal="center"/>
    </xf>
    <xf numFmtId="0" fontId="15" fillId="0" borderId="0" xfId="0" applyFont="1"/>
    <xf numFmtId="20" fontId="1" fillId="0" borderId="57" xfId="0" applyNumberFormat="1" applyFont="1" applyBorder="1" applyAlignment="1">
      <alignment horizontal="center" vertical="center" wrapText="1" readingOrder="2"/>
    </xf>
    <xf numFmtId="0" fontId="0" fillId="5" borderId="14" xfId="0" applyFill="1" applyBorder="1"/>
    <xf numFmtId="0" fontId="0" fillId="5" borderId="12" xfId="0" applyFill="1" applyBorder="1"/>
    <xf numFmtId="0" fontId="12" fillId="0" borderId="15" xfId="0" applyFont="1" applyBorder="1" applyAlignment="1" applyProtection="1">
      <alignment horizontal="center"/>
      <protection locked="0"/>
    </xf>
    <xf numFmtId="20" fontId="1" fillId="0" borderId="31" xfId="0" applyNumberFormat="1" applyFont="1" applyBorder="1" applyAlignment="1">
      <alignment horizontal="center" vertical="center" wrapText="1" readingOrder="2"/>
    </xf>
    <xf numFmtId="0" fontId="0" fillId="5" borderId="11" xfId="0" applyFill="1" applyBorder="1"/>
    <xf numFmtId="0" fontId="0" fillId="5" borderId="10" xfId="0" applyFill="1" applyBorder="1"/>
    <xf numFmtId="0" fontId="0" fillId="5" borderId="6" xfId="0" applyFill="1" applyBorder="1"/>
    <xf numFmtId="0" fontId="0" fillId="5" borderId="4" xfId="0" applyFill="1" applyBorder="1"/>
    <xf numFmtId="20" fontId="1" fillId="0" borderId="15" xfId="0" applyNumberFormat="1" applyFont="1" applyBorder="1" applyAlignment="1">
      <alignment horizontal="center" vertical="center" wrapText="1" readingOrder="2"/>
    </xf>
    <xf numFmtId="0" fontId="15" fillId="0" borderId="31" xfId="0" applyFont="1" applyBorder="1"/>
    <xf numFmtId="166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60" xfId="0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 wrapText="1" readingOrder="2"/>
    </xf>
    <xf numFmtId="0" fontId="4" fillId="6" borderId="19" xfId="0" applyFont="1" applyFill="1" applyBorder="1" applyAlignment="1">
      <alignment horizontal="center" vertical="center" wrapText="1" readingOrder="2"/>
    </xf>
    <xf numFmtId="0" fontId="4" fillId="6" borderId="63" xfId="0" applyFont="1" applyFill="1" applyBorder="1" applyAlignment="1">
      <alignment horizontal="center" vertical="center" wrapText="1" readingOrder="2"/>
    </xf>
    <xf numFmtId="0" fontId="4" fillId="6" borderId="17" xfId="0" applyFont="1" applyFill="1" applyBorder="1" applyAlignment="1">
      <alignment horizontal="center" vertical="center" wrapText="1" readingOrder="2"/>
    </xf>
    <xf numFmtId="0" fontId="4" fillId="6" borderId="64" xfId="0" applyFont="1" applyFill="1" applyBorder="1" applyAlignment="1">
      <alignment horizontal="center" vertical="center" wrapText="1" readingOrder="2"/>
    </xf>
    <xf numFmtId="165" fontId="4" fillId="6" borderId="1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" fillId="0" borderId="65" xfId="0" applyFont="1" applyBorder="1" applyAlignment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 readingOrder="2"/>
      <protection locked="0"/>
    </xf>
    <xf numFmtId="2" fontId="2" fillId="0" borderId="24" xfId="0" applyNumberFormat="1" applyFont="1" applyBorder="1" applyAlignment="1">
      <alignment horizontal="right" vertical="center" wrapText="1"/>
    </xf>
    <xf numFmtId="0" fontId="20" fillId="0" borderId="58" xfId="0" applyFont="1" applyBorder="1" applyAlignment="1">
      <alignment horizontal="center"/>
    </xf>
    <xf numFmtId="0" fontId="1" fillId="0" borderId="67" xfId="0" applyFont="1" applyBorder="1" applyAlignment="1">
      <alignment horizontal="center" vertical="center" wrapText="1"/>
    </xf>
    <xf numFmtId="0" fontId="2" fillId="0" borderId="53" xfId="0" applyFont="1" applyBorder="1" applyAlignment="1" applyProtection="1">
      <alignment horizontal="center" vertical="center" wrapText="1" readingOrder="2"/>
      <protection locked="0"/>
    </xf>
    <xf numFmtId="2" fontId="2" fillId="0" borderId="25" xfId="0" applyNumberFormat="1" applyFont="1" applyBorder="1" applyAlignment="1">
      <alignment horizontal="right" vertical="center" wrapText="1"/>
    </xf>
    <xf numFmtId="0" fontId="0" fillId="0" borderId="58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69" xfId="0" applyFont="1" applyBorder="1" applyAlignment="1">
      <alignment horizontal="center" vertical="center" wrapText="1"/>
    </xf>
    <xf numFmtId="0" fontId="2" fillId="0" borderId="54" xfId="0" applyFont="1" applyBorder="1" applyAlignment="1" applyProtection="1">
      <alignment horizontal="center" vertical="center" wrapText="1" readingOrder="2"/>
      <protection locked="0"/>
    </xf>
    <xf numFmtId="2" fontId="2" fillId="0" borderId="27" xfId="0" applyNumberFormat="1" applyFont="1" applyBorder="1" applyAlignment="1">
      <alignment horizontal="right" vertical="center" wrapText="1"/>
    </xf>
    <xf numFmtId="0" fontId="2" fillId="0" borderId="70" xfId="0" applyFont="1" applyBorder="1" applyAlignment="1" applyProtection="1">
      <alignment horizontal="center" vertical="center" wrapText="1" readingOrder="2"/>
      <protection locked="0"/>
    </xf>
    <xf numFmtId="2" fontId="2" fillId="0" borderId="71" xfId="0" applyNumberFormat="1" applyFont="1" applyBorder="1" applyAlignment="1">
      <alignment horizontal="right" vertical="center" wrapText="1"/>
    </xf>
    <xf numFmtId="0" fontId="2" fillId="0" borderId="72" xfId="0" applyFont="1" applyBorder="1" applyAlignment="1" applyProtection="1">
      <alignment horizontal="center" vertical="center" wrapText="1" readingOrder="2"/>
      <protection locked="0"/>
    </xf>
    <xf numFmtId="2" fontId="2" fillId="0" borderId="73" xfId="0" applyNumberFormat="1" applyFont="1" applyBorder="1" applyAlignment="1">
      <alignment horizontal="right" vertical="center" wrapText="1"/>
    </xf>
    <xf numFmtId="0" fontId="2" fillId="0" borderId="74" xfId="0" applyFont="1" applyBorder="1" applyAlignment="1" applyProtection="1">
      <alignment horizontal="center" vertical="center" wrapText="1" readingOrder="2"/>
      <protection locked="0"/>
    </xf>
    <xf numFmtId="2" fontId="2" fillId="0" borderId="75" xfId="0" applyNumberFormat="1" applyFont="1" applyBorder="1" applyAlignment="1">
      <alignment horizontal="right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 applyProtection="1">
      <alignment horizontal="center" vertical="center" wrapText="1" readingOrder="2"/>
      <protection locked="0"/>
    </xf>
    <xf numFmtId="2" fontId="2" fillId="0" borderId="79" xfId="0" applyNumberFormat="1" applyFont="1" applyBorder="1" applyAlignment="1">
      <alignment horizontal="right" vertical="center" wrapText="1"/>
    </xf>
    <xf numFmtId="0" fontId="2" fillId="0" borderId="80" xfId="0" applyFont="1" applyBorder="1" applyAlignment="1" applyProtection="1">
      <alignment horizontal="center" vertical="center" wrapText="1" readingOrder="2"/>
      <protection locked="0"/>
    </xf>
    <xf numFmtId="2" fontId="2" fillId="0" borderId="81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horizontal="center"/>
    </xf>
    <xf numFmtId="1" fontId="4" fillId="0" borderId="8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wrapText="1"/>
    </xf>
    <xf numFmtId="0" fontId="5" fillId="3" borderId="56" xfId="0" applyFont="1" applyFill="1" applyBorder="1" applyAlignment="1">
      <alignment horizontal="center" vertical="center" wrapText="1" readingOrder="2"/>
    </xf>
    <xf numFmtId="0" fontId="5" fillId="3" borderId="50" xfId="0" applyFont="1" applyFill="1" applyBorder="1" applyAlignment="1">
      <alignment horizontal="center" vertical="center" wrapText="1" readingOrder="2"/>
    </xf>
    <xf numFmtId="0" fontId="5" fillId="3" borderId="83" xfId="0" applyFont="1" applyFill="1" applyBorder="1" applyAlignment="1">
      <alignment horizontal="center" vertical="center" wrapText="1" readingOrder="2"/>
    </xf>
    <xf numFmtId="0" fontId="5" fillId="3" borderId="84" xfId="0" applyFont="1" applyFill="1" applyBorder="1" applyAlignment="1">
      <alignment horizontal="center" vertical="center" wrapText="1" readingOrder="2"/>
    </xf>
    <xf numFmtId="0" fontId="4" fillId="2" borderId="33" xfId="0" applyFont="1" applyFill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 readingOrder="2"/>
    </xf>
    <xf numFmtId="164" fontId="4" fillId="0" borderId="36" xfId="0" applyNumberFormat="1" applyFont="1" applyBorder="1" applyAlignment="1">
      <alignment horizontal="center" vertical="center" wrapText="1"/>
    </xf>
    <xf numFmtId="2" fontId="14" fillId="0" borderId="13" xfId="0" applyNumberFormat="1" applyFont="1" applyBorder="1" applyAlignment="1">
      <alignment horizontal="right"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 readingOrder="2"/>
    </xf>
    <xf numFmtId="0" fontId="4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 readingOrder="2"/>
    </xf>
    <xf numFmtId="164" fontId="4" fillId="0" borderId="38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right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 readingOrder="2"/>
    </xf>
    <xf numFmtId="0" fontId="4" fillId="0" borderId="1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 readingOrder="2"/>
    </xf>
    <xf numFmtId="165" fontId="14" fillId="0" borderId="2" xfId="0" applyNumberFormat="1" applyFont="1" applyBorder="1" applyAlignment="1">
      <alignment horizontal="right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 readingOrder="2"/>
    </xf>
    <xf numFmtId="164" fontId="4" fillId="0" borderId="42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right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7" fontId="21" fillId="0" borderId="24" xfId="2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21" fillId="7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wrapText="1"/>
    </xf>
    <xf numFmtId="14" fontId="0" fillId="0" borderId="0" xfId="0" applyNumberFormat="1"/>
    <xf numFmtId="0" fontId="22" fillId="7" borderId="15" xfId="0" applyFont="1" applyFill="1" applyBorder="1" applyAlignment="1">
      <alignment horizontal="center" wrapText="1"/>
    </xf>
    <xf numFmtId="0" fontId="5" fillId="3" borderId="87" xfId="0" applyFont="1" applyFill="1" applyBorder="1" applyAlignment="1">
      <alignment horizontal="center" vertical="center" wrapText="1" readingOrder="2"/>
    </xf>
    <xf numFmtId="0" fontId="5" fillId="3" borderId="34" xfId="0" applyFont="1" applyFill="1" applyBorder="1" applyAlignment="1">
      <alignment horizontal="center" vertical="center" wrapText="1" readingOrder="2"/>
    </xf>
    <xf numFmtId="0" fontId="5" fillId="3" borderId="88" xfId="0" applyFont="1" applyFill="1" applyBorder="1" applyAlignment="1">
      <alignment vertical="center" wrapText="1" readingOrder="2"/>
    </xf>
    <xf numFmtId="0" fontId="5" fillId="3" borderId="89" xfId="0" applyFont="1" applyFill="1" applyBorder="1" applyAlignment="1">
      <alignment vertical="center" wrapText="1" readingOrder="2"/>
    </xf>
    <xf numFmtId="0" fontId="5" fillId="3" borderId="88" xfId="0" applyFont="1" applyFill="1" applyBorder="1" applyAlignment="1">
      <alignment horizontal="center" vertical="center" wrapText="1" readingOrder="2"/>
    </xf>
    <xf numFmtId="0" fontId="23" fillId="8" borderId="1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 readingOrder="2"/>
    </xf>
    <xf numFmtId="20" fontId="14" fillId="0" borderId="13" xfId="0" applyNumberFormat="1" applyFont="1" applyBorder="1" applyAlignment="1">
      <alignment horizontal="center" vertical="center" wrapText="1" readingOrder="2"/>
    </xf>
    <xf numFmtId="0" fontId="14" fillId="0" borderId="43" xfId="0" applyFont="1" applyBorder="1" applyAlignment="1">
      <alignment horizontal="center" vertical="center" wrapText="1" readingOrder="2"/>
    </xf>
    <xf numFmtId="0" fontId="14" fillId="0" borderId="24" xfId="0" applyFont="1" applyBorder="1" applyAlignment="1" applyProtection="1">
      <alignment horizontal="center" vertical="center" wrapText="1" readingOrder="2"/>
      <protection locked="0"/>
    </xf>
    <xf numFmtId="0" fontId="14" fillId="0" borderId="36" xfId="0" applyFont="1" applyBorder="1" applyAlignment="1">
      <alignment horizontal="center" vertical="center" wrapText="1" readingOrder="2"/>
    </xf>
    <xf numFmtId="0" fontId="14" fillId="0" borderId="12" xfId="0" applyFont="1" applyBorder="1" applyAlignment="1">
      <alignment horizontal="center" vertical="center" wrapText="1" readingOrder="2"/>
    </xf>
    <xf numFmtId="1" fontId="14" fillId="0" borderId="24" xfId="0" applyNumberFormat="1" applyFont="1" applyBorder="1" applyAlignment="1">
      <alignment horizontal="center" vertical="center" wrapText="1"/>
    </xf>
    <xf numFmtId="0" fontId="0" fillId="0" borderId="2" xfId="0" applyBorder="1"/>
    <xf numFmtId="0" fontId="23" fillId="8" borderId="1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readingOrder="2"/>
    </xf>
    <xf numFmtId="20" fontId="14" fillId="0" borderId="2" xfId="0" applyNumberFormat="1" applyFont="1" applyBorder="1" applyAlignment="1">
      <alignment horizontal="center" vertical="center" wrapText="1" readingOrder="2"/>
    </xf>
    <xf numFmtId="0" fontId="14" fillId="0" borderId="39" xfId="0" applyFont="1" applyBorder="1" applyAlignment="1">
      <alignment horizontal="center" vertical="center" wrapText="1" readingOrder="2"/>
    </xf>
    <xf numFmtId="0" fontId="14" fillId="0" borderId="25" xfId="0" applyFont="1" applyBorder="1" applyAlignment="1" applyProtection="1">
      <alignment horizontal="center" vertical="center" wrapText="1" readingOrder="2"/>
      <protection locked="0"/>
    </xf>
    <xf numFmtId="0" fontId="14" fillId="0" borderId="38" xfId="0" applyFont="1" applyBorder="1" applyAlignment="1">
      <alignment horizontal="center" vertical="center" wrapText="1" readingOrder="2"/>
    </xf>
    <xf numFmtId="1" fontId="14" fillId="0" borderId="25" xfId="0" applyNumberFormat="1" applyFont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 readingOrder="2"/>
    </xf>
    <xf numFmtId="20" fontId="14" fillId="0" borderId="5" xfId="0" applyNumberFormat="1" applyFont="1" applyBorder="1" applyAlignment="1">
      <alignment horizontal="center" vertical="center" wrapText="1" readingOrder="2"/>
    </xf>
    <xf numFmtId="0" fontId="14" fillId="0" borderId="41" xfId="0" applyFont="1" applyBorder="1" applyAlignment="1">
      <alignment horizontal="center" vertical="center" wrapText="1" readingOrder="2"/>
    </xf>
    <xf numFmtId="0" fontId="14" fillId="0" borderId="27" xfId="0" applyFont="1" applyBorder="1" applyAlignment="1" applyProtection="1">
      <alignment horizontal="center" vertical="center" wrapText="1" readingOrder="2"/>
      <protection locked="0"/>
    </xf>
    <xf numFmtId="0" fontId="14" fillId="0" borderId="42" xfId="0" applyFont="1" applyBorder="1" applyAlignment="1">
      <alignment horizontal="center" vertical="center" wrapText="1" readingOrder="2"/>
    </xf>
    <xf numFmtId="1" fontId="14" fillId="0" borderId="2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7" fontId="21" fillId="0" borderId="17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 readingOrder="2"/>
    </xf>
    <xf numFmtId="0" fontId="2" fillId="0" borderId="90" xfId="0" applyFont="1" applyBorder="1" applyAlignment="1">
      <alignment horizontal="center" vertical="center" wrapText="1" readingOrder="2"/>
    </xf>
    <xf numFmtId="20" fontId="1" fillId="0" borderId="90" xfId="0" applyNumberFormat="1" applyFont="1" applyBorder="1" applyAlignment="1">
      <alignment horizontal="center" vertical="center" wrapText="1" readingOrder="2"/>
    </xf>
    <xf numFmtId="0" fontId="8" fillId="0" borderId="8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86" xfId="0" applyFont="1" applyBorder="1" applyAlignment="1">
      <alignment horizontal="center"/>
    </xf>
    <xf numFmtId="0" fontId="5" fillId="3" borderId="34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/>
    </xf>
    <xf numFmtId="0" fontId="5" fillId="3" borderId="83" xfId="0" applyFont="1" applyFill="1" applyBorder="1" applyAlignment="1">
      <alignment horizontal="center" vertical="center" wrapText="1" readingOrder="2"/>
    </xf>
    <xf numFmtId="0" fontId="5" fillId="3" borderId="29" xfId="0" applyFont="1" applyFill="1" applyBorder="1" applyAlignment="1">
      <alignment vertical="center" wrapText="1" readingOrder="2"/>
    </xf>
    <xf numFmtId="0" fontId="5" fillId="3" borderId="28" xfId="0" applyFont="1" applyFill="1" applyBorder="1" applyAlignment="1">
      <alignment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3" borderId="19" xfId="0" applyFont="1" applyFill="1" applyBorder="1" applyAlignment="1">
      <alignment horizontal="center" vertical="center" wrapText="1" readingOrder="2"/>
    </xf>
    <xf numFmtId="0" fontId="5" fillId="3" borderId="18" xfId="0" applyFont="1" applyFill="1" applyBorder="1" applyAlignment="1">
      <alignment horizontal="center" vertical="center" wrapText="1" readingOrder="2"/>
    </xf>
    <xf numFmtId="0" fontId="19" fillId="0" borderId="1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20" fontId="0" fillId="0" borderId="56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61" xfId="0" applyNumberFormat="1" applyBorder="1" applyAlignment="1">
      <alignment horizontal="center" vertical="center"/>
    </xf>
    <xf numFmtId="20" fontId="0" fillId="0" borderId="59" xfId="0" applyNumberFormat="1" applyBorder="1" applyAlignment="1">
      <alignment horizontal="center" vertical="center"/>
    </xf>
    <xf numFmtId="20" fontId="0" fillId="0" borderId="62" xfId="0" applyNumberFormat="1" applyBorder="1" applyAlignment="1">
      <alignment horizontal="center" vertical="center"/>
    </xf>
    <xf numFmtId="20" fontId="0" fillId="0" borderId="60" xfId="0" applyNumberFormat="1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4" borderId="56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 vertical="center" wrapText="1" readingOrder="2"/>
    </xf>
    <xf numFmtId="0" fontId="5" fillId="3" borderId="31" xfId="0" applyFont="1" applyFill="1" applyBorder="1" applyAlignment="1">
      <alignment horizontal="center" vertical="center" wrapText="1" readingOrder="2"/>
    </xf>
    <xf numFmtId="0" fontId="18" fillId="3" borderId="56" xfId="0" applyFont="1" applyFill="1" applyBorder="1" applyAlignment="1">
      <alignment horizontal="center" vertical="center" wrapText="1" readingOrder="2"/>
    </xf>
    <xf numFmtId="0" fontId="18" fillId="3" borderId="16" xfId="0" applyFont="1" applyFill="1" applyBorder="1" applyAlignment="1">
      <alignment horizontal="center" vertical="center" wrapText="1" readingOrder="2"/>
    </xf>
    <xf numFmtId="0" fontId="0" fillId="0" borderId="58" xfId="0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31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48"/>
  <sheetViews>
    <sheetView rightToLeft="1" tabSelected="1" zoomScaleNormal="100" zoomScaleSheetLayoutView="83" workbookViewId="0">
      <pane xSplit="3" ySplit="5" topLeftCell="D25" activePane="bottomRight" state="frozen"/>
      <selection pane="topRight" activeCell="D1" sqref="D1"/>
      <selection pane="bottomLeft" activeCell="A6" sqref="A6"/>
      <selection pane="bottomRight" activeCell="P77" sqref="P77"/>
    </sheetView>
  </sheetViews>
  <sheetFormatPr defaultRowHeight="12.75" x14ac:dyDescent="0.2"/>
  <cols>
    <col min="1" max="1" width="7.140625" style="1" customWidth="1"/>
    <col min="2" max="2" width="7" customWidth="1"/>
    <col min="3" max="3" width="29.28515625" customWidth="1"/>
    <col min="4" max="4" width="23.5703125" customWidth="1"/>
    <col min="5" max="5" width="8.5703125" customWidth="1"/>
    <col min="6" max="6" width="7.7109375" customWidth="1"/>
    <col min="7" max="7" width="10.42578125" customWidth="1"/>
    <col min="8" max="8" width="7.140625" customWidth="1"/>
    <col min="9" max="9" width="6.85546875" customWidth="1"/>
    <col min="10" max="10" width="7.5703125" customWidth="1"/>
    <col min="11" max="11" width="10.28515625" customWidth="1"/>
    <col min="12" max="12" width="8.42578125" customWidth="1"/>
    <col min="13" max="13" width="9.85546875" customWidth="1"/>
    <col min="14" max="14" width="9.5703125" customWidth="1"/>
    <col min="15" max="15" width="12.140625" customWidth="1"/>
    <col min="16" max="16" width="14.85546875" customWidth="1"/>
    <col min="17" max="17" width="4.7109375" customWidth="1"/>
  </cols>
  <sheetData>
    <row r="1" spans="1:58" ht="18.75" x14ac:dyDescent="0.3">
      <c r="B1" s="38"/>
      <c r="C1" s="38"/>
      <c r="D1" s="38" t="s">
        <v>70</v>
      </c>
      <c r="E1" s="38"/>
      <c r="F1" s="38"/>
      <c r="G1" s="38"/>
      <c r="H1" s="38"/>
      <c r="I1" s="38"/>
      <c r="J1" s="38"/>
      <c r="K1" s="38"/>
      <c r="M1" s="36" t="s">
        <v>69</v>
      </c>
      <c r="N1" s="41">
        <v>0.17</v>
      </c>
      <c r="P1" s="187">
        <f ca="1">TODAY()</f>
        <v>44759</v>
      </c>
    </row>
    <row r="2" spans="1:58" ht="19.5" thickBot="1" x14ac:dyDescent="0.35">
      <c r="A2" s="34"/>
      <c r="B2" s="34"/>
      <c r="C2" s="39" t="s">
        <v>257</v>
      </c>
      <c r="G2" s="35"/>
      <c r="H2" s="35" t="s">
        <v>152</v>
      </c>
      <c r="I2" s="35"/>
      <c r="J2" s="35"/>
      <c r="K2" s="35"/>
      <c r="M2" s="36" t="s">
        <v>258</v>
      </c>
      <c r="N2">
        <v>220</v>
      </c>
    </row>
    <row r="3" spans="1:58" ht="16.5" thickBot="1" x14ac:dyDescent="0.3">
      <c r="A3" s="34"/>
      <c r="B3" s="34"/>
      <c r="C3" s="37" t="s">
        <v>67</v>
      </c>
      <c r="D3" s="34"/>
      <c r="E3" s="35"/>
      <c r="F3" s="35"/>
      <c r="G3" s="35"/>
      <c r="H3" s="35" t="s">
        <v>66</v>
      </c>
      <c r="I3" s="35"/>
      <c r="J3" s="35"/>
      <c r="K3" s="34"/>
      <c r="L3" s="34"/>
      <c r="M3" s="34"/>
      <c r="N3" s="34"/>
      <c r="O3" s="34"/>
    </row>
    <row r="4" spans="1:58" ht="32.25" customHeight="1" thickBot="1" x14ac:dyDescent="0.35">
      <c r="A4" s="226" t="s">
        <v>154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8"/>
      <c r="M4" s="188" t="s">
        <v>256</v>
      </c>
      <c r="N4" s="34"/>
      <c r="O4" s="34"/>
    </row>
    <row r="5" spans="1:58" ht="46.5" customHeight="1" thickBot="1" x14ac:dyDescent="0.25">
      <c r="A5" s="189" t="s">
        <v>64</v>
      </c>
      <c r="B5" s="190" t="s">
        <v>63</v>
      </c>
      <c r="C5" s="191" t="s">
        <v>62</v>
      </c>
      <c r="D5" s="192" t="s">
        <v>155</v>
      </c>
      <c r="E5" s="190" t="s">
        <v>61</v>
      </c>
      <c r="F5" s="229" t="s">
        <v>60</v>
      </c>
      <c r="G5" s="229"/>
      <c r="H5" s="190" t="s">
        <v>156</v>
      </c>
      <c r="I5" s="190" t="s">
        <v>157</v>
      </c>
      <c r="J5" s="190" t="s">
        <v>59</v>
      </c>
      <c r="K5" s="190" t="s">
        <v>76</v>
      </c>
      <c r="L5" s="193" t="s">
        <v>77</v>
      </c>
      <c r="M5" s="31" t="s">
        <v>330</v>
      </c>
      <c r="N5" s="30" t="s">
        <v>259</v>
      </c>
      <c r="O5" s="30" t="s">
        <v>56</v>
      </c>
      <c r="P5" s="30" t="s">
        <v>159</v>
      </c>
    </row>
    <row r="6" spans="1:58" s="202" customFormat="1" ht="35.1" customHeight="1" x14ac:dyDescent="0.2">
      <c r="A6" s="194">
        <v>1</v>
      </c>
      <c r="B6" s="84">
        <v>100</v>
      </c>
      <c r="C6" s="195" t="s">
        <v>187</v>
      </c>
      <c r="D6" s="195" t="s">
        <v>260</v>
      </c>
      <c r="E6" s="195"/>
      <c r="F6" s="196">
        <v>0.30555555555555552</v>
      </c>
      <c r="G6" s="196" t="s">
        <v>261</v>
      </c>
      <c r="H6" s="84"/>
      <c r="I6" s="84"/>
      <c r="J6" s="196" t="s">
        <v>162</v>
      </c>
      <c r="K6" s="196" t="s">
        <v>31</v>
      </c>
      <c r="L6" s="197">
        <v>3</v>
      </c>
      <c r="M6" s="198"/>
      <c r="N6" s="199" t="s">
        <v>73</v>
      </c>
      <c r="O6" s="200"/>
      <c r="P6" s="201">
        <f t="shared" ref="P6:P14" si="0">M6*$N$2*L6*2</f>
        <v>0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ht="35.1" customHeight="1" x14ac:dyDescent="0.2">
      <c r="A7" s="203">
        <v>2</v>
      </c>
      <c r="B7" s="85">
        <v>101</v>
      </c>
      <c r="C7" s="204" t="s">
        <v>187</v>
      </c>
      <c r="D7" s="204" t="s">
        <v>260</v>
      </c>
      <c r="E7" s="204"/>
      <c r="F7" s="205">
        <v>0.30555555555555552</v>
      </c>
      <c r="G7" s="205" t="s">
        <v>261</v>
      </c>
      <c r="H7" s="85"/>
      <c r="I7" s="85"/>
      <c r="J7" s="205" t="s">
        <v>162</v>
      </c>
      <c r="K7" s="205" t="s">
        <v>28</v>
      </c>
      <c r="L7" s="206">
        <v>1</v>
      </c>
      <c r="M7" s="207"/>
      <c r="N7" s="208" t="s">
        <v>73</v>
      </c>
      <c r="O7" s="206"/>
      <c r="P7" s="209">
        <f t="shared" si="0"/>
        <v>0</v>
      </c>
    </row>
    <row r="8" spans="1:58" ht="35.1" customHeight="1" x14ac:dyDescent="0.2">
      <c r="A8" s="203">
        <v>3</v>
      </c>
      <c r="B8" s="85">
        <v>102</v>
      </c>
      <c r="C8" s="204" t="s">
        <v>41</v>
      </c>
      <c r="D8" s="204" t="s">
        <v>212</v>
      </c>
      <c r="E8" s="204"/>
      <c r="F8" s="205">
        <v>0.30555555555555552</v>
      </c>
      <c r="G8" s="205" t="s">
        <v>261</v>
      </c>
      <c r="H8" s="85"/>
      <c r="I8" s="85"/>
      <c r="J8" s="205" t="s">
        <v>162</v>
      </c>
      <c r="K8" s="205" t="s">
        <v>31</v>
      </c>
      <c r="L8" s="206">
        <v>1</v>
      </c>
      <c r="M8" s="207"/>
      <c r="N8" s="208" t="s">
        <v>73</v>
      </c>
      <c r="O8" s="206"/>
      <c r="P8" s="209">
        <f t="shared" si="0"/>
        <v>0</v>
      </c>
    </row>
    <row r="9" spans="1:58" ht="35.1" customHeight="1" x14ac:dyDescent="0.2">
      <c r="A9" s="203">
        <v>4</v>
      </c>
      <c r="B9" s="85">
        <v>103</v>
      </c>
      <c r="C9" s="204" t="s">
        <v>262</v>
      </c>
      <c r="D9" s="204" t="s">
        <v>263</v>
      </c>
      <c r="E9" s="204"/>
      <c r="F9" s="205">
        <v>0.30902777777777779</v>
      </c>
      <c r="G9" s="205" t="s">
        <v>261</v>
      </c>
      <c r="H9" s="85"/>
      <c r="I9" s="85"/>
      <c r="J9" s="205" t="s">
        <v>162</v>
      </c>
      <c r="K9" s="205" t="s">
        <v>31</v>
      </c>
      <c r="L9" s="206">
        <v>1</v>
      </c>
      <c r="M9" s="207"/>
      <c r="N9" s="208" t="s">
        <v>73</v>
      </c>
      <c r="O9" s="206"/>
      <c r="P9" s="209">
        <f t="shared" si="0"/>
        <v>0</v>
      </c>
    </row>
    <row r="10" spans="1:58" ht="35.1" customHeight="1" x14ac:dyDescent="0.2">
      <c r="A10" s="203">
        <v>5</v>
      </c>
      <c r="B10" s="85">
        <v>104</v>
      </c>
      <c r="C10" s="204" t="s">
        <v>163</v>
      </c>
      <c r="D10" s="204" t="s">
        <v>260</v>
      </c>
      <c r="E10" s="204"/>
      <c r="F10" s="205">
        <v>0.30902777777777779</v>
      </c>
      <c r="G10" s="205" t="s">
        <v>261</v>
      </c>
      <c r="H10" s="85"/>
      <c r="I10" s="85"/>
      <c r="J10" s="205" t="s">
        <v>162</v>
      </c>
      <c r="K10" s="205" t="s">
        <v>31</v>
      </c>
      <c r="L10" s="206">
        <v>1</v>
      </c>
      <c r="M10" s="207"/>
      <c r="N10" s="208" t="s">
        <v>73</v>
      </c>
      <c r="O10" s="206"/>
      <c r="P10" s="209">
        <f t="shared" si="0"/>
        <v>0</v>
      </c>
    </row>
    <row r="11" spans="1:58" ht="35.1" customHeight="1" x14ac:dyDescent="0.2">
      <c r="A11" s="203">
        <v>6</v>
      </c>
      <c r="B11" s="85">
        <v>105</v>
      </c>
      <c r="C11" s="204" t="s">
        <v>163</v>
      </c>
      <c r="D11" s="204" t="s">
        <v>260</v>
      </c>
      <c r="E11" s="204"/>
      <c r="F11" s="205">
        <v>0.30902777777777779</v>
      </c>
      <c r="G11" s="205" t="s">
        <v>261</v>
      </c>
      <c r="H11" s="85"/>
      <c r="I11" s="85"/>
      <c r="J11" s="205" t="s">
        <v>162</v>
      </c>
      <c r="K11" s="205" t="s">
        <v>28</v>
      </c>
      <c r="L11" s="206">
        <v>1</v>
      </c>
      <c r="M11" s="207"/>
      <c r="N11" s="208" t="s">
        <v>73</v>
      </c>
      <c r="O11" s="206"/>
      <c r="P11" s="209">
        <f t="shared" si="0"/>
        <v>0</v>
      </c>
    </row>
    <row r="12" spans="1:58" s="202" customFormat="1" ht="35.1" customHeight="1" x14ac:dyDescent="0.2">
      <c r="A12" s="203">
        <v>7</v>
      </c>
      <c r="B12" s="85">
        <v>106</v>
      </c>
      <c r="C12" s="204" t="s">
        <v>189</v>
      </c>
      <c r="D12" s="204" t="s">
        <v>263</v>
      </c>
      <c r="E12" s="204"/>
      <c r="F12" s="205">
        <v>0.31597222222222221</v>
      </c>
      <c r="G12" s="205" t="s">
        <v>261</v>
      </c>
      <c r="H12" s="85"/>
      <c r="I12" s="85"/>
      <c r="J12" s="205" t="s">
        <v>162</v>
      </c>
      <c r="K12" s="205" t="s">
        <v>31</v>
      </c>
      <c r="L12" s="206">
        <v>1</v>
      </c>
      <c r="M12" s="207"/>
      <c r="N12" s="208" t="s">
        <v>73</v>
      </c>
      <c r="O12" s="206"/>
      <c r="P12" s="209">
        <f t="shared" si="0"/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35.1" customHeight="1" x14ac:dyDescent="0.2">
      <c r="A13" s="203">
        <v>8</v>
      </c>
      <c r="B13" s="85">
        <v>107</v>
      </c>
      <c r="C13" s="204" t="s">
        <v>264</v>
      </c>
      <c r="D13" s="204" t="s">
        <v>260</v>
      </c>
      <c r="E13" s="204"/>
      <c r="F13" s="205">
        <v>0.30902777777777779</v>
      </c>
      <c r="G13" s="205" t="s">
        <v>261</v>
      </c>
      <c r="H13" s="85"/>
      <c r="I13" s="85"/>
      <c r="J13" s="205" t="s">
        <v>162</v>
      </c>
      <c r="K13" s="205" t="s">
        <v>31</v>
      </c>
      <c r="L13" s="206">
        <v>1</v>
      </c>
      <c r="M13" s="207"/>
      <c r="N13" s="208" t="s">
        <v>73</v>
      </c>
      <c r="O13" s="206"/>
      <c r="P13" s="209">
        <f t="shared" si="0"/>
        <v>0</v>
      </c>
    </row>
    <row r="14" spans="1:58" ht="35.1" customHeight="1" x14ac:dyDescent="0.2">
      <c r="A14" s="203">
        <v>9</v>
      </c>
      <c r="B14" s="85">
        <v>108</v>
      </c>
      <c r="C14" s="204" t="s">
        <v>189</v>
      </c>
      <c r="D14" s="204" t="s">
        <v>260</v>
      </c>
      <c r="E14" s="204"/>
      <c r="F14" s="205">
        <v>0.31597222222222221</v>
      </c>
      <c r="G14" s="205" t="s">
        <v>261</v>
      </c>
      <c r="H14" s="85"/>
      <c r="I14" s="85"/>
      <c r="J14" s="205" t="s">
        <v>162</v>
      </c>
      <c r="K14" s="205" t="s">
        <v>31</v>
      </c>
      <c r="L14" s="206">
        <v>1</v>
      </c>
      <c r="M14" s="207"/>
      <c r="N14" s="208" t="s">
        <v>73</v>
      </c>
      <c r="O14" s="206"/>
      <c r="P14" s="209">
        <f t="shared" si="0"/>
        <v>0</v>
      </c>
    </row>
    <row r="15" spans="1:58" ht="35.1" customHeight="1" x14ac:dyDescent="0.2">
      <c r="A15" s="203">
        <v>10</v>
      </c>
      <c r="B15" s="85">
        <v>109</v>
      </c>
      <c r="C15" s="204" t="s">
        <v>265</v>
      </c>
      <c r="D15" s="204" t="s">
        <v>266</v>
      </c>
      <c r="E15" s="204"/>
      <c r="F15" s="205"/>
      <c r="G15" s="205">
        <v>0.57986111111111105</v>
      </c>
      <c r="H15" s="85"/>
      <c r="I15" s="85"/>
      <c r="J15" s="205" t="s">
        <v>162</v>
      </c>
      <c r="K15" s="205" t="s">
        <v>114</v>
      </c>
      <c r="L15" s="206">
        <v>1</v>
      </c>
      <c r="M15" s="207"/>
      <c r="N15" s="208" t="s">
        <v>267</v>
      </c>
      <c r="O15" s="206"/>
      <c r="P15" s="209">
        <f t="shared" ref="P15:P21" si="1">M15*$N$2*L15</f>
        <v>0</v>
      </c>
    </row>
    <row r="16" spans="1:58" ht="35.1" customHeight="1" x14ac:dyDescent="0.2">
      <c r="A16" s="203">
        <v>11</v>
      </c>
      <c r="B16" s="85">
        <v>110</v>
      </c>
      <c r="C16" s="204" t="s">
        <v>187</v>
      </c>
      <c r="D16" s="204" t="s">
        <v>268</v>
      </c>
      <c r="E16" s="204"/>
      <c r="F16" s="205">
        <v>0.2951388888888889</v>
      </c>
      <c r="G16" s="205"/>
      <c r="H16" s="85"/>
      <c r="I16" s="85"/>
      <c r="J16" s="205"/>
      <c r="K16" s="205" t="s">
        <v>28</v>
      </c>
      <c r="L16" s="206">
        <v>2</v>
      </c>
      <c r="M16" s="207"/>
      <c r="N16" s="208" t="s">
        <v>269</v>
      </c>
      <c r="O16" s="206"/>
      <c r="P16" s="209">
        <f t="shared" si="1"/>
        <v>0</v>
      </c>
    </row>
    <row r="17" spans="1:16" ht="35.1" customHeight="1" x14ac:dyDescent="0.2">
      <c r="A17" s="203">
        <v>12</v>
      </c>
      <c r="B17" s="85">
        <v>111</v>
      </c>
      <c r="C17" s="204" t="s">
        <v>264</v>
      </c>
      <c r="D17" s="204" t="s">
        <v>268</v>
      </c>
      <c r="E17" s="204"/>
      <c r="F17" s="205">
        <v>0.2951388888888889</v>
      </c>
      <c r="G17" s="205"/>
      <c r="H17" s="85"/>
      <c r="I17" s="85"/>
      <c r="J17" s="205"/>
      <c r="K17" s="205" t="s">
        <v>28</v>
      </c>
      <c r="L17" s="206">
        <v>1</v>
      </c>
      <c r="M17" s="207"/>
      <c r="N17" s="208" t="s">
        <v>269</v>
      </c>
      <c r="O17" s="206"/>
      <c r="P17" s="209">
        <f t="shared" si="1"/>
        <v>0</v>
      </c>
    </row>
    <row r="18" spans="1:16" ht="35.1" customHeight="1" x14ac:dyDescent="0.2">
      <c r="A18" s="203">
        <v>13</v>
      </c>
      <c r="B18" s="85">
        <v>112</v>
      </c>
      <c r="C18" s="204" t="s">
        <v>163</v>
      </c>
      <c r="D18" s="204" t="s">
        <v>268</v>
      </c>
      <c r="E18" s="204"/>
      <c r="F18" s="205">
        <v>0.2951388888888889</v>
      </c>
      <c r="G18" s="205"/>
      <c r="H18" s="85"/>
      <c r="I18" s="85"/>
      <c r="J18" s="205"/>
      <c r="K18" s="205" t="s">
        <v>31</v>
      </c>
      <c r="L18" s="206">
        <v>1</v>
      </c>
      <c r="M18" s="207"/>
      <c r="N18" s="208" t="s">
        <v>269</v>
      </c>
      <c r="O18" s="206"/>
      <c r="P18" s="209">
        <f t="shared" si="1"/>
        <v>0</v>
      </c>
    </row>
    <row r="19" spans="1:16" ht="35.1" customHeight="1" x14ac:dyDescent="0.2">
      <c r="A19" s="203">
        <v>14</v>
      </c>
      <c r="B19" s="85">
        <v>113</v>
      </c>
      <c r="C19" s="204" t="s">
        <v>41</v>
      </c>
      <c r="D19" s="204" t="s">
        <v>268</v>
      </c>
      <c r="E19" s="204"/>
      <c r="F19" s="205">
        <v>0.2951388888888889</v>
      </c>
      <c r="G19" s="205"/>
      <c r="H19" s="85"/>
      <c r="I19" s="85"/>
      <c r="J19" s="205"/>
      <c r="K19" s="205" t="s">
        <v>31</v>
      </c>
      <c r="L19" s="206">
        <v>1</v>
      </c>
      <c r="M19" s="207"/>
      <c r="N19" s="208" t="s">
        <v>269</v>
      </c>
      <c r="O19" s="206"/>
      <c r="P19" s="209">
        <f t="shared" si="1"/>
        <v>0</v>
      </c>
    </row>
    <row r="20" spans="1:16" ht="35.1" customHeight="1" x14ac:dyDescent="0.2">
      <c r="A20" s="203">
        <v>15</v>
      </c>
      <c r="B20" s="85">
        <v>114</v>
      </c>
      <c r="C20" s="204" t="s">
        <v>270</v>
      </c>
      <c r="D20" s="204" t="s">
        <v>268</v>
      </c>
      <c r="E20" s="204"/>
      <c r="F20" s="205">
        <v>0.2951388888888889</v>
      </c>
      <c r="G20" s="205"/>
      <c r="H20" s="85"/>
      <c r="I20" s="85"/>
      <c r="J20" s="205"/>
      <c r="K20" s="205" t="s">
        <v>114</v>
      </c>
      <c r="L20" s="206">
        <v>1</v>
      </c>
      <c r="M20" s="207"/>
      <c r="N20" s="208" t="s">
        <v>269</v>
      </c>
      <c r="O20" s="206"/>
      <c r="P20" s="209">
        <f t="shared" si="1"/>
        <v>0</v>
      </c>
    </row>
    <row r="21" spans="1:16" ht="35.1" customHeight="1" x14ac:dyDescent="0.2">
      <c r="A21" s="203">
        <v>16</v>
      </c>
      <c r="B21" s="85">
        <v>115</v>
      </c>
      <c r="C21" s="204" t="s">
        <v>271</v>
      </c>
      <c r="D21" s="204" t="s">
        <v>268</v>
      </c>
      <c r="E21" s="204"/>
      <c r="F21" s="205">
        <v>0.2951388888888889</v>
      </c>
      <c r="G21" s="205"/>
      <c r="H21" s="85"/>
      <c r="I21" s="85"/>
      <c r="J21" s="205"/>
      <c r="K21" s="205" t="s">
        <v>28</v>
      </c>
      <c r="L21" s="206">
        <v>1</v>
      </c>
      <c r="M21" s="207"/>
      <c r="N21" s="208" t="s">
        <v>269</v>
      </c>
      <c r="O21" s="206"/>
      <c r="P21" s="209">
        <f t="shared" si="1"/>
        <v>0</v>
      </c>
    </row>
    <row r="22" spans="1:16" ht="35.1" customHeight="1" x14ac:dyDescent="0.2">
      <c r="A22" s="203">
        <v>17</v>
      </c>
      <c r="B22" s="85">
        <v>116</v>
      </c>
      <c r="C22" s="204" t="s">
        <v>329</v>
      </c>
      <c r="D22" s="204" t="s">
        <v>268</v>
      </c>
      <c r="E22" s="204"/>
      <c r="F22" s="205"/>
      <c r="G22" s="205" t="s">
        <v>261</v>
      </c>
      <c r="H22" s="85"/>
      <c r="I22" s="85"/>
      <c r="J22" s="205" t="s">
        <v>44</v>
      </c>
      <c r="K22" s="205" t="s">
        <v>31</v>
      </c>
      <c r="L22" s="206">
        <v>1</v>
      </c>
      <c r="M22" s="207"/>
      <c r="N22" s="208" t="s">
        <v>272</v>
      </c>
      <c r="O22" s="206"/>
      <c r="P22" s="209">
        <f>M22*$N$2*L22*2</f>
        <v>0</v>
      </c>
    </row>
    <row r="23" spans="1:16" ht="35.1" customHeight="1" x14ac:dyDescent="0.2">
      <c r="A23" s="203">
        <v>18</v>
      </c>
      <c r="B23" s="85">
        <v>117</v>
      </c>
      <c r="C23" s="204" t="s">
        <v>273</v>
      </c>
      <c r="D23" s="204" t="s">
        <v>268</v>
      </c>
      <c r="E23" s="204"/>
      <c r="F23" s="205"/>
      <c r="G23" s="205" t="s">
        <v>261</v>
      </c>
      <c r="H23" s="85"/>
      <c r="I23" s="85"/>
      <c r="J23" s="205" t="s">
        <v>44</v>
      </c>
      <c r="K23" s="205" t="s">
        <v>31</v>
      </c>
      <c r="L23" s="206">
        <v>1</v>
      </c>
      <c r="M23" s="207"/>
      <c r="N23" s="208" t="s">
        <v>272</v>
      </c>
      <c r="O23" s="206"/>
      <c r="P23" s="209">
        <f>M23*$N$2*L23*2</f>
        <v>0</v>
      </c>
    </row>
    <row r="24" spans="1:16" ht="35.1" customHeight="1" x14ac:dyDescent="0.2">
      <c r="A24" s="203">
        <v>19</v>
      </c>
      <c r="B24" s="85">
        <v>118</v>
      </c>
      <c r="C24" s="204" t="s">
        <v>273</v>
      </c>
      <c r="D24" s="204" t="s">
        <v>268</v>
      </c>
      <c r="E24" s="204"/>
      <c r="F24" s="205"/>
      <c r="G24" s="205">
        <v>0.72916666666666663</v>
      </c>
      <c r="H24" s="85"/>
      <c r="I24" s="85"/>
      <c r="J24" s="205" t="s">
        <v>44</v>
      </c>
      <c r="K24" s="205" t="s">
        <v>28</v>
      </c>
      <c r="L24" s="206">
        <v>1</v>
      </c>
      <c r="M24" s="207"/>
      <c r="N24" s="208" t="s">
        <v>267</v>
      </c>
      <c r="O24" s="206"/>
      <c r="P24" s="209">
        <f>M24*$N$2*L24</f>
        <v>0</v>
      </c>
    </row>
    <row r="25" spans="1:16" ht="35.1" customHeight="1" x14ac:dyDescent="0.2">
      <c r="A25" s="203">
        <v>20</v>
      </c>
      <c r="B25" s="85">
        <v>119</v>
      </c>
      <c r="C25" s="204" t="s">
        <v>274</v>
      </c>
      <c r="D25" s="204" t="s">
        <v>275</v>
      </c>
      <c r="E25" s="204"/>
      <c r="F25" s="205"/>
      <c r="G25" s="205"/>
      <c r="H25" s="85"/>
      <c r="I25" s="85"/>
      <c r="J25" s="205"/>
      <c r="K25" s="205" t="s">
        <v>31</v>
      </c>
      <c r="L25" s="206">
        <v>1</v>
      </c>
      <c r="M25" s="207"/>
      <c r="N25" s="208" t="s">
        <v>276</v>
      </c>
      <c r="O25" s="206"/>
      <c r="P25" s="209">
        <f>M25*$N$2*L25*3</f>
        <v>0</v>
      </c>
    </row>
    <row r="26" spans="1:16" ht="35.1" customHeight="1" x14ac:dyDescent="0.2">
      <c r="A26" s="203">
        <v>21</v>
      </c>
      <c r="B26" s="85">
        <v>120</v>
      </c>
      <c r="C26" s="204" t="s">
        <v>274</v>
      </c>
      <c r="D26" s="204" t="s">
        <v>275</v>
      </c>
      <c r="E26" s="204"/>
      <c r="F26" s="205"/>
      <c r="G26" s="205"/>
      <c r="H26" s="85"/>
      <c r="I26" s="85"/>
      <c r="J26" s="205"/>
      <c r="K26" s="205" t="s">
        <v>28</v>
      </c>
      <c r="L26" s="206">
        <v>1</v>
      </c>
      <c r="M26" s="207"/>
      <c r="N26" s="208" t="s">
        <v>276</v>
      </c>
      <c r="O26" s="206"/>
      <c r="P26" s="209">
        <f>M26*$N$2*L26*3</f>
        <v>0</v>
      </c>
    </row>
    <row r="27" spans="1:16" ht="35.1" customHeight="1" x14ac:dyDescent="0.2">
      <c r="A27" s="203">
        <v>22</v>
      </c>
      <c r="B27" s="85">
        <v>121</v>
      </c>
      <c r="C27" s="204" t="s">
        <v>37</v>
      </c>
      <c r="D27" s="204" t="s">
        <v>277</v>
      </c>
      <c r="E27" s="204"/>
      <c r="F27" s="205">
        <v>0.3125</v>
      </c>
      <c r="G27" s="205" t="s">
        <v>261</v>
      </c>
      <c r="H27" s="85"/>
      <c r="I27" s="85"/>
      <c r="J27" s="205" t="s">
        <v>44</v>
      </c>
      <c r="K27" s="205" t="s">
        <v>31</v>
      </c>
      <c r="L27" s="206">
        <v>2</v>
      </c>
      <c r="M27" s="207"/>
      <c r="N27" s="208" t="s">
        <v>73</v>
      </c>
      <c r="O27" s="206"/>
      <c r="P27" s="209">
        <f>M27*$N$2*L27*2</f>
        <v>0</v>
      </c>
    </row>
    <row r="28" spans="1:16" ht="35.1" customHeight="1" x14ac:dyDescent="0.2">
      <c r="A28" s="203">
        <v>23</v>
      </c>
      <c r="B28" s="85">
        <v>122</v>
      </c>
      <c r="C28" s="204" t="s">
        <v>278</v>
      </c>
      <c r="D28" s="204" t="s">
        <v>277</v>
      </c>
      <c r="E28" s="204"/>
      <c r="F28" s="205">
        <v>0.30208333333333331</v>
      </c>
      <c r="G28" s="205" t="s">
        <v>261</v>
      </c>
      <c r="H28" s="85"/>
      <c r="I28" s="85"/>
      <c r="J28" s="205" t="s">
        <v>44</v>
      </c>
      <c r="K28" s="205" t="s">
        <v>31</v>
      </c>
      <c r="L28" s="206">
        <v>1</v>
      </c>
      <c r="M28" s="207"/>
      <c r="N28" s="208" t="s">
        <v>73</v>
      </c>
      <c r="O28" s="206"/>
      <c r="P28" s="209">
        <f>M28*$N$2*L28*2</f>
        <v>0</v>
      </c>
    </row>
    <row r="29" spans="1:16" ht="35.1" customHeight="1" x14ac:dyDescent="0.2">
      <c r="A29" s="203">
        <v>24</v>
      </c>
      <c r="B29" s="85">
        <v>123</v>
      </c>
      <c r="C29" s="204" t="s">
        <v>279</v>
      </c>
      <c r="D29" s="204" t="s">
        <v>277</v>
      </c>
      <c r="E29" s="204"/>
      <c r="F29" s="205">
        <v>0.30555555555555552</v>
      </c>
      <c r="G29" s="205" t="s">
        <v>261</v>
      </c>
      <c r="H29" s="85"/>
      <c r="I29" s="85"/>
      <c r="J29" s="205" t="s">
        <v>44</v>
      </c>
      <c r="K29" s="205" t="s">
        <v>31</v>
      </c>
      <c r="L29" s="206">
        <v>1</v>
      </c>
      <c r="M29" s="207"/>
      <c r="N29" s="208" t="s">
        <v>73</v>
      </c>
      <c r="O29" s="206"/>
      <c r="P29" s="209">
        <f>M29*$N$2*L29*2</f>
        <v>0</v>
      </c>
    </row>
    <row r="30" spans="1:16" ht="35.1" customHeight="1" x14ac:dyDescent="0.2">
      <c r="A30" s="203">
        <v>25</v>
      </c>
      <c r="B30" s="85">
        <v>124</v>
      </c>
      <c r="C30" s="204" t="s">
        <v>280</v>
      </c>
      <c r="D30" s="204" t="s">
        <v>281</v>
      </c>
      <c r="E30" s="204"/>
      <c r="F30" s="205">
        <v>0.2986111111111111</v>
      </c>
      <c r="G30" s="205" t="s">
        <v>261</v>
      </c>
      <c r="H30" s="85"/>
      <c r="I30" s="85"/>
      <c r="J30" s="205"/>
      <c r="K30" s="204" t="s">
        <v>31</v>
      </c>
      <c r="L30" s="206">
        <v>1</v>
      </c>
      <c r="M30" s="207"/>
      <c r="N30" s="208" t="s">
        <v>276</v>
      </c>
      <c r="O30" s="206"/>
      <c r="P30" s="209">
        <f t="shared" ref="P30:P38" si="2">M30*$N$2*L30*3</f>
        <v>0</v>
      </c>
    </row>
    <row r="31" spans="1:16" ht="35.1" customHeight="1" x14ac:dyDescent="0.2">
      <c r="A31" s="203">
        <v>26</v>
      </c>
      <c r="B31" s="85">
        <v>125</v>
      </c>
      <c r="C31" s="204" t="s">
        <v>282</v>
      </c>
      <c r="D31" s="204" t="s">
        <v>6</v>
      </c>
      <c r="E31" s="204"/>
      <c r="F31" s="205">
        <v>0.33333333333333331</v>
      </c>
      <c r="G31" s="205" t="s">
        <v>261</v>
      </c>
      <c r="H31" s="85"/>
      <c r="I31" s="85"/>
      <c r="J31" s="205"/>
      <c r="K31" s="204" t="s">
        <v>31</v>
      </c>
      <c r="L31" s="206">
        <v>1</v>
      </c>
      <c r="M31" s="207"/>
      <c r="N31" s="208" t="s">
        <v>276</v>
      </c>
      <c r="O31" s="206"/>
      <c r="P31" s="209">
        <f t="shared" si="2"/>
        <v>0</v>
      </c>
    </row>
    <row r="32" spans="1:16" ht="35.1" customHeight="1" x14ac:dyDescent="0.2">
      <c r="A32" s="203">
        <v>27</v>
      </c>
      <c r="B32" s="85">
        <v>126</v>
      </c>
      <c r="C32" s="204" t="s">
        <v>283</v>
      </c>
      <c r="D32" s="204" t="s">
        <v>284</v>
      </c>
      <c r="E32" s="204"/>
      <c r="F32" s="205">
        <v>0.30208333333333331</v>
      </c>
      <c r="G32" s="205" t="s">
        <v>261</v>
      </c>
      <c r="H32" s="85"/>
      <c r="I32" s="85"/>
      <c r="J32" s="205" t="s">
        <v>44</v>
      </c>
      <c r="K32" s="204" t="s">
        <v>31</v>
      </c>
      <c r="L32" s="206">
        <v>1</v>
      </c>
      <c r="M32" s="207"/>
      <c r="N32" s="208" t="s">
        <v>276</v>
      </c>
      <c r="O32" s="206"/>
      <c r="P32" s="209">
        <f t="shared" si="2"/>
        <v>0</v>
      </c>
    </row>
    <row r="33" spans="1:16" ht="35.1" customHeight="1" x14ac:dyDescent="0.2">
      <c r="A33" s="203">
        <v>28</v>
      </c>
      <c r="B33" s="85">
        <v>127</v>
      </c>
      <c r="C33" s="204" t="s">
        <v>285</v>
      </c>
      <c r="D33" s="204" t="s">
        <v>284</v>
      </c>
      <c r="E33" s="204"/>
      <c r="F33" s="205">
        <v>0.30902777777777779</v>
      </c>
      <c r="G33" s="205" t="s">
        <v>261</v>
      </c>
      <c r="H33" s="85"/>
      <c r="I33" s="85"/>
      <c r="J33" s="205" t="s">
        <v>44</v>
      </c>
      <c r="K33" s="204" t="s">
        <v>31</v>
      </c>
      <c r="L33" s="206">
        <v>2</v>
      </c>
      <c r="M33" s="207"/>
      <c r="N33" s="208" t="s">
        <v>276</v>
      </c>
      <c r="O33" s="206"/>
      <c r="P33" s="209">
        <f t="shared" si="2"/>
        <v>0</v>
      </c>
    </row>
    <row r="34" spans="1:16" ht="35.1" customHeight="1" x14ac:dyDescent="0.2">
      <c r="A34" s="203">
        <v>29</v>
      </c>
      <c r="B34" s="85">
        <v>128</v>
      </c>
      <c r="C34" s="204" t="s">
        <v>3</v>
      </c>
      <c r="D34" s="204" t="s">
        <v>284</v>
      </c>
      <c r="E34" s="204"/>
      <c r="F34" s="205">
        <v>0.30555555555555552</v>
      </c>
      <c r="G34" s="205" t="s">
        <v>261</v>
      </c>
      <c r="H34" s="85"/>
      <c r="I34" s="85"/>
      <c r="J34" s="205" t="s">
        <v>44</v>
      </c>
      <c r="K34" s="204" t="s">
        <v>31</v>
      </c>
      <c r="L34" s="206">
        <v>1</v>
      </c>
      <c r="M34" s="207"/>
      <c r="N34" s="208" t="s">
        <v>276</v>
      </c>
      <c r="O34" s="206"/>
      <c r="P34" s="209">
        <f t="shared" si="2"/>
        <v>0</v>
      </c>
    </row>
    <row r="35" spans="1:16" ht="35.1" customHeight="1" x14ac:dyDescent="0.2">
      <c r="A35" s="203">
        <v>30</v>
      </c>
      <c r="B35" s="85">
        <v>129</v>
      </c>
      <c r="C35" s="204" t="s">
        <v>3</v>
      </c>
      <c r="D35" s="204" t="s">
        <v>284</v>
      </c>
      <c r="E35" s="204"/>
      <c r="F35" s="205">
        <v>0.30555555555555552</v>
      </c>
      <c r="G35" s="205" t="s">
        <v>261</v>
      </c>
      <c r="H35" s="85"/>
      <c r="I35" s="85"/>
      <c r="J35" s="205" t="s">
        <v>44</v>
      </c>
      <c r="K35" s="204" t="s">
        <v>28</v>
      </c>
      <c r="L35" s="206">
        <v>1</v>
      </c>
      <c r="M35" s="207"/>
      <c r="N35" s="208" t="s">
        <v>276</v>
      </c>
      <c r="O35" s="206"/>
      <c r="P35" s="209">
        <f t="shared" si="2"/>
        <v>0</v>
      </c>
    </row>
    <row r="36" spans="1:16" ht="35.1" customHeight="1" x14ac:dyDescent="0.2">
      <c r="A36" s="203">
        <v>31</v>
      </c>
      <c r="B36" s="85">
        <v>130</v>
      </c>
      <c r="C36" s="204" t="s">
        <v>249</v>
      </c>
      <c r="D36" s="204" t="s">
        <v>284</v>
      </c>
      <c r="E36" s="204"/>
      <c r="F36" s="205">
        <v>0.3125</v>
      </c>
      <c r="G36" s="205" t="s">
        <v>261</v>
      </c>
      <c r="H36" s="85"/>
      <c r="I36" s="85"/>
      <c r="J36" s="205" t="s">
        <v>44</v>
      </c>
      <c r="K36" s="205" t="s">
        <v>31</v>
      </c>
      <c r="L36" s="206">
        <v>1</v>
      </c>
      <c r="M36" s="207"/>
      <c r="N36" s="208" t="s">
        <v>276</v>
      </c>
      <c r="O36" s="206"/>
      <c r="P36" s="209">
        <f t="shared" si="2"/>
        <v>0</v>
      </c>
    </row>
    <row r="37" spans="1:16" ht="35.1" customHeight="1" x14ac:dyDescent="0.2">
      <c r="A37" s="203">
        <v>32</v>
      </c>
      <c r="B37" s="85">
        <v>131</v>
      </c>
      <c r="C37" s="204" t="s">
        <v>249</v>
      </c>
      <c r="D37" s="204" t="s">
        <v>284</v>
      </c>
      <c r="E37" s="204"/>
      <c r="F37" s="205">
        <v>0.3125</v>
      </c>
      <c r="G37" s="205" t="s">
        <v>261</v>
      </c>
      <c r="H37" s="85"/>
      <c r="I37" s="85"/>
      <c r="J37" s="205" t="s">
        <v>44</v>
      </c>
      <c r="K37" s="205" t="s">
        <v>28</v>
      </c>
      <c r="L37" s="206">
        <v>1</v>
      </c>
      <c r="M37" s="207"/>
      <c r="N37" s="208" t="s">
        <v>276</v>
      </c>
      <c r="O37" s="206"/>
      <c r="P37" s="209">
        <f t="shared" si="2"/>
        <v>0</v>
      </c>
    </row>
    <row r="38" spans="1:16" ht="35.1" customHeight="1" x14ac:dyDescent="0.2">
      <c r="A38" s="203">
        <v>33</v>
      </c>
      <c r="B38" s="85">
        <v>132</v>
      </c>
      <c r="C38" s="204" t="s">
        <v>286</v>
      </c>
      <c r="D38" s="204" t="s">
        <v>284</v>
      </c>
      <c r="E38" s="204"/>
      <c r="F38" s="205">
        <v>0.30902777777777779</v>
      </c>
      <c r="G38" s="205" t="s">
        <v>261</v>
      </c>
      <c r="H38" s="85"/>
      <c r="I38" s="85"/>
      <c r="J38" s="205" t="s">
        <v>44</v>
      </c>
      <c r="K38" s="205" t="s">
        <v>31</v>
      </c>
      <c r="L38" s="206">
        <v>1</v>
      </c>
      <c r="M38" s="207"/>
      <c r="N38" s="208" t="s">
        <v>276</v>
      </c>
      <c r="O38" s="206"/>
      <c r="P38" s="209">
        <f t="shared" si="2"/>
        <v>0</v>
      </c>
    </row>
    <row r="39" spans="1:16" ht="35.1" customHeight="1" x14ac:dyDescent="0.2">
      <c r="A39" s="203">
        <v>34</v>
      </c>
      <c r="B39" s="85">
        <v>133</v>
      </c>
      <c r="C39" s="204" t="s">
        <v>287</v>
      </c>
      <c r="D39" s="204" t="s">
        <v>212</v>
      </c>
      <c r="E39" s="204"/>
      <c r="F39" s="205">
        <v>0.2986111111111111</v>
      </c>
      <c r="G39" s="205" t="s">
        <v>261</v>
      </c>
      <c r="H39" s="85"/>
      <c r="I39" s="85"/>
      <c r="J39" s="205" t="s">
        <v>44</v>
      </c>
      <c r="K39" s="205" t="s">
        <v>31</v>
      </c>
      <c r="L39" s="206">
        <v>1</v>
      </c>
      <c r="M39" s="207"/>
      <c r="N39" s="208" t="s">
        <v>73</v>
      </c>
      <c r="O39" s="206"/>
      <c r="P39" s="209">
        <f t="shared" ref="P39:P45" si="3">M39*$N$2*L39*2</f>
        <v>0</v>
      </c>
    </row>
    <row r="40" spans="1:16" ht="35.1" customHeight="1" x14ac:dyDescent="0.2">
      <c r="A40" s="203">
        <v>35</v>
      </c>
      <c r="B40" s="85">
        <v>134</v>
      </c>
      <c r="C40" s="204" t="s">
        <v>288</v>
      </c>
      <c r="D40" s="204" t="s">
        <v>212</v>
      </c>
      <c r="E40" s="204"/>
      <c r="F40" s="205">
        <v>0.30555555555555552</v>
      </c>
      <c r="G40" s="205" t="s">
        <v>261</v>
      </c>
      <c r="H40" s="85"/>
      <c r="I40" s="85"/>
      <c r="J40" s="205" t="s">
        <v>44</v>
      </c>
      <c r="K40" s="205" t="s">
        <v>31</v>
      </c>
      <c r="L40" s="206">
        <v>1</v>
      </c>
      <c r="M40" s="207"/>
      <c r="N40" s="208" t="s">
        <v>73</v>
      </c>
      <c r="O40" s="206"/>
      <c r="P40" s="209">
        <f t="shared" si="3"/>
        <v>0</v>
      </c>
    </row>
    <row r="41" spans="1:16" ht="35.1" customHeight="1" x14ac:dyDescent="0.2">
      <c r="A41" s="203">
        <v>36</v>
      </c>
      <c r="B41" s="85">
        <v>135</v>
      </c>
      <c r="C41" s="204" t="s">
        <v>289</v>
      </c>
      <c r="D41" s="204" t="s">
        <v>212</v>
      </c>
      <c r="E41" s="204"/>
      <c r="F41" s="205">
        <v>0.30555555555555552</v>
      </c>
      <c r="G41" s="205" t="s">
        <v>261</v>
      </c>
      <c r="H41" s="85"/>
      <c r="I41" s="85"/>
      <c r="J41" s="205" t="s">
        <v>44</v>
      </c>
      <c r="K41" s="205" t="s">
        <v>31</v>
      </c>
      <c r="L41" s="206">
        <v>1</v>
      </c>
      <c r="M41" s="207"/>
      <c r="N41" s="208" t="s">
        <v>73</v>
      </c>
      <c r="O41" s="206"/>
      <c r="P41" s="209">
        <f t="shared" si="3"/>
        <v>0</v>
      </c>
    </row>
    <row r="42" spans="1:16" ht="35.1" customHeight="1" x14ac:dyDescent="0.2">
      <c r="A42" s="203">
        <v>37</v>
      </c>
      <c r="B42" s="85">
        <v>136</v>
      </c>
      <c r="C42" s="204" t="s">
        <v>41</v>
      </c>
      <c r="D42" s="204" t="s">
        <v>290</v>
      </c>
      <c r="E42" s="204"/>
      <c r="F42" s="205">
        <v>0.30902777777777779</v>
      </c>
      <c r="G42" s="205" t="s">
        <v>261</v>
      </c>
      <c r="H42" s="85"/>
      <c r="I42" s="85"/>
      <c r="J42" s="205" t="s">
        <v>44</v>
      </c>
      <c r="K42" s="205" t="s">
        <v>31</v>
      </c>
      <c r="L42" s="206">
        <v>1</v>
      </c>
      <c r="M42" s="207"/>
      <c r="N42" s="208" t="s">
        <v>73</v>
      </c>
      <c r="O42" s="206"/>
      <c r="P42" s="209">
        <f t="shared" si="3"/>
        <v>0</v>
      </c>
    </row>
    <row r="43" spans="1:16" ht="35.1" customHeight="1" x14ac:dyDescent="0.2">
      <c r="A43" s="203">
        <v>38</v>
      </c>
      <c r="B43" s="85">
        <v>137</v>
      </c>
      <c r="C43" s="204" t="s">
        <v>291</v>
      </c>
      <c r="D43" s="204" t="s">
        <v>212</v>
      </c>
      <c r="E43" s="204"/>
      <c r="F43" s="205"/>
      <c r="G43" s="205" t="s">
        <v>261</v>
      </c>
      <c r="H43" s="85"/>
      <c r="I43" s="85"/>
      <c r="J43" s="205" t="s">
        <v>292</v>
      </c>
      <c r="K43" s="205" t="s">
        <v>31</v>
      </c>
      <c r="L43" s="206">
        <v>1</v>
      </c>
      <c r="M43" s="207"/>
      <c r="N43" s="208" t="s">
        <v>272</v>
      </c>
      <c r="O43" s="206"/>
      <c r="P43" s="209">
        <f t="shared" si="3"/>
        <v>0</v>
      </c>
    </row>
    <row r="44" spans="1:16" ht="35.1" customHeight="1" x14ac:dyDescent="0.2">
      <c r="A44" s="203">
        <v>39</v>
      </c>
      <c r="B44" s="85">
        <v>138</v>
      </c>
      <c r="C44" s="204" t="s">
        <v>187</v>
      </c>
      <c r="D44" s="204" t="s">
        <v>293</v>
      </c>
      <c r="E44" s="204"/>
      <c r="F44" s="205">
        <v>0.30902777777777779</v>
      </c>
      <c r="G44" s="205" t="s">
        <v>261</v>
      </c>
      <c r="H44" s="85"/>
      <c r="I44" s="85"/>
      <c r="J44" s="205" t="s">
        <v>162</v>
      </c>
      <c r="K44" s="205" t="s">
        <v>31</v>
      </c>
      <c r="L44" s="206">
        <v>1</v>
      </c>
      <c r="M44" s="207"/>
      <c r="N44" s="208" t="s">
        <v>73</v>
      </c>
      <c r="O44" s="206"/>
      <c r="P44" s="209">
        <f t="shared" si="3"/>
        <v>0</v>
      </c>
    </row>
    <row r="45" spans="1:16" ht="35.1" customHeight="1" x14ac:dyDescent="0.2">
      <c r="A45" s="203">
        <v>40</v>
      </c>
      <c r="B45" s="85">
        <v>139</v>
      </c>
      <c r="C45" s="204" t="s">
        <v>41</v>
      </c>
      <c r="D45" s="204" t="s">
        <v>293</v>
      </c>
      <c r="E45" s="204"/>
      <c r="F45" s="205">
        <v>0.30902777777777779</v>
      </c>
      <c r="G45" s="205">
        <v>0.57291666666666663</v>
      </c>
      <c r="H45" s="85"/>
      <c r="I45" s="85"/>
      <c r="J45" s="205" t="s">
        <v>162</v>
      </c>
      <c r="K45" s="205" t="s">
        <v>31</v>
      </c>
      <c r="L45" s="206">
        <v>2</v>
      </c>
      <c r="M45" s="207"/>
      <c r="N45" s="208" t="s">
        <v>73</v>
      </c>
      <c r="O45" s="206"/>
      <c r="P45" s="209">
        <f t="shared" si="3"/>
        <v>0</v>
      </c>
    </row>
    <row r="46" spans="1:16" ht="35.1" customHeight="1" x14ac:dyDescent="0.2">
      <c r="A46" s="203">
        <v>41</v>
      </c>
      <c r="B46" s="85">
        <v>140</v>
      </c>
      <c r="C46" s="204" t="s">
        <v>41</v>
      </c>
      <c r="D46" s="204" t="s">
        <v>293</v>
      </c>
      <c r="E46" s="204"/>
      <c r="F46" s="205"/>
      <c r="G46" s="205">
        <v>0.57291666666666663</v>
      </c>
      <c r="H46" s="85"/>
      <c r="I46" s="85"/>
      <c r="J46" s="205" t="s">
        <v>162</v>
      </c>
      <c r="K46" s="205" t="s">
        <v>28</v>
      </c>
      <c r="L46" s="206">
        <v>1</v>
      </c>
      <c r="M46" s="207"/>
      <c r="N46" s="208" t="s">
        <v>267</v>
      </c>
      <c r="O46" s="206"/>
      <c r="P46" s="209">
        <f>M46*$N$2*L46</f>
        <v>0</v>
      </c>
    </row>
    <row r="47" spans="1:16" ht="35.1" customHeight="1" x14ac:dyDescent="0.2">
      <c r="A47" s="203">
        <v>42</v>
      </c>
      <c r="B47" s="85">
        <v>141</v>
      </c>
      <c r="C47" s="204" t="s">
        <v>287</v>
      </c>
      <c r="D47" s="204" t="s">
        <v>212</v>
      </c>
      <c r="E47" s="204"/>
      <c r="F47" s="205">
        <v>0.2986111111111111</v>
      </c>
      <c r="G47" s="205" t="s">
        <v>261</v>
      </c>
      <c r="H47" s="85"/>
      <c r="I47" s="85"/>
      <c r="J47" s="205" t="s">
        <v>162</v>
      </c>
      <c r="K47" s="204" t="s">
        <v>31</v>
      </c>
      <c r="L47" s="206">
        <v>1</v>
      </c>
      <c r="M47" s="207"/>
      <c r="N47" s="208" t="s">
        <v>73</v>
      </c>
      <c r="O47" s="206"/>
      <c r="P47" s="209">
        <f>M47*$N$2*L47*2</f>
        <v>0</v>
      </c>
    </row>
    <row r="48" spans="1:16" ht="35.1" customHeight="1" x14ac:dyDescent="0.2">
      <c r="A48" s="203">
        <v>43</v>
      </c>
      <c r="B48" s="85">
        <v>142</v>
      </c>
      <c r="C48" s="204" t="s">
        <v>294</v>
      </c>
      <c r="D48" s="204" t="s">
        <v>295</v>
      </c>
      <c r="E48" s="204"/>
      <c r="F48" s="205">
        <v>0.30902777777777779</v>
      </c>
      <c r="G48" s="205"/>
      <c r="H48" s="85"/>
      <c r="I48" s="85"/>
      <c r="J48" s="205" t="s">
        <v>162</v>
      </c>
      <c r="K48" s="204" t="s">
        <v>31</v>
      </c>
      <c r="L48" s="206">
        <v>1</v>
      </c>
      <c r="M48" s="207"/>
      <c r="N48" s="208" t="s">
        <v>269</v>
      </c>
      <c r="O48" s="206"/>
      <c r="P48" s="209">
        <f>M48*$N$2*L48</f>
        <v>0</v>
      </c>
    </row>
    <row r="49" spans="1:16" ht="35.1" customHeight="1" x14ac:dyDescent="0.2">
      <c r="A49" s="203">
        <v>44</v>
      </c>
      <c r="B49" s="85">
        <v>143</v>
      </c>
      <c r="C49" s="204" t="s">
        <v>294</v>
      </c>
      <c r="D49" s="204" t="s">
        <v>295</v>
      </c>
      <c r="E49" s="204"/>
      <c r="F49" s="205"/>
      <c r="G49" s="205"/>
      <c r="H49" s="85"/>
      <c r="I49" s="85"/>
      <c r="J49" s="205" t="s">
        <v>162</v>
      </c>
      <c r="K49" s="204" t="s">
        <v>28</v>
      </c>
      <c r="L49" s="206">
        <v>1</v>
      </c>
      <c r="M49" s="207"/>
      <c r="N49" s="208" t="s">
        <v>267</v>
      </c>
      <c r="O49" s="206"/>
      <c r="P49" s="209">
        <f>M49*$N$2*L49</f>
        <v>0</v>
      </c>
    </row>
    <row r="50" spans="1:16" ht="35.1" customHeight="1" x14ac:dyDescent="0.2">
      <c r="A50" s="203">
        <v>45</v>
      </c>
      <c r="B50" s="85">
        <v>144</v>
      </c>
      <c r="C50" s="204" t="s">
        <v>296</v>
      </c>
      <c r="D50" s="204" t="s">
        <v>295</v>
      </c>
      <c r="E50" s="204"/>
      <c r="F50" s="205">
        <v>0.31597222222222221</v>
      </c>
      <c r="G50" s="205" t="s">
        <v>261</v>
      </c>
      <c r="H50" s="85"/>
      <c r="I50" s="85"/>
      <c r="J50" s="205" t="s">
        <v>162</v>
      </c>
      <c r="K50" s="204" t="s">
        <v>31</v>
      </c>
      <c r="L50" s="206">
        <v>1</v>
      </c>
      <c r="M50" s="207"/>
      <c r="N50" s="208" t="s">
        <v>73</v>
      </c>
      <c r="O50" s="206"/>
      <c r="P50" s="209">
        <f>M50*$N$2*L50*2</f>
        <v>0</v>
      </c>
    </row>
    <row r="51" spans="1:16" ht="35.1" customHeight="1" x14ac:dyDescent="0.2">
      <c r="A51" s="203">
        <v>46</v>
      </c>
      <c r="B51" s="85">
        <v>145</v>
      </c>
      <c r="C51" s="204" t="s">
        <v>297</v>
      </c>
      <c r="D51" s="204" t="s">
        <v>298</v>
      </c>
      <c r="E51" s="204"/>
      <c r="F51" s="205">
        <v>0.30208333333333331</v>
      </c>
      <c r="G51" s="205"/>
      <c r="H51" s="85"/>
      <c r="I51" s="85"/>
      <c r="J51" s="205" t="s">
        <v>162</v>
      </c>
      <c r="K51" s="204" t="s">
        <v>28</v>
      </c>
      <c r="L51" s="206">
        <v>1</v>
      </c>
      <c r="M51" s="207"/>
      <c r="N51" s="208" t="s">
        <v>269</v>
      </c>
      <c r="O51" s="206"/>
      <c r="P51" s="209">
        <f>M51*$N$2*L51</f>
        <v>0</v>
      </c>
    </row>
    <row r="52" spans="1:16" ht="35.1" customHeight="1" x14ac:dyDescent="0.2">
      <c r="A52" s="203">
        <v>47</v>
      </c>
      <c r="B52" s="85">
        <v>146</v>
      </c>
      <c r="C52" s="204" t="s">
        <v>291</v>
      </c>
      <c r="D52" s="204" t="s">
        <v>293</v>
      </c>
      <c r="E52" s="204"/>
      <c r="F52" s="205"/>
      <c r="G52" s="205" t="s">
        <v>261</v>
      </c>
      <c r="H52" s="85"/>
      <c r="I52" s="85"/>
      <c r="J52" s="205" t="s">
        <v>162</v>
      </c>
      <c r="K52" s="204" t="s">
        <v>168</v>
      </c>
      <c r="L52" s="206">
        <v>1</v>
      </c>
      <c r="M52" s="207"/>
      <c r="N52" s="208" t="s">
        <v>267</v>
      </c>
      <c r="O52" s="206"/>
      <c r="P52" s="209">
        <f>M52*$N$2*L52</f>
        <v>0</v>
      </c>
    </row>
    <row r="53" spans="1:16" ht="35.1" customHeight="1" x14ac:dyDescent="0.2">
      <c r="A53" s="203">
        <v>48</v>
      </c>
      <c r="B53" s="85">
        <v>147</v>
      </c>
      <c r="C53" s="204" t="s">
        <v>287</v>
      </c>
      <c r="D53" s="204" t="s">
        <v>299</v>
      </c>
      <c r="E53" s="204"/>
      <c r="F53" s="205">
        <v>0.30208333333333331</v>
      </c>
      <c r="G53" s="205" t="s">
        <v>261</v>
      </c>
      <c r="H53" s="85"/>
      <c r="I53" s="85"/>
      <c r="J53" s="205" t="s">
        <v>162</v>
      </c>
      <c r="K53" s="204" t="s">
        <v>31</v>
      </c>
      <c r="L53" s="206">
        <v>1</v>
      </c>
      <c r="M53" s="207"/>
      <c r="N53" s="208" t="s">
        <v>73</v>
      </c>
      <c r="O53" s="206"/>
      <c r="P53" s="209">
        <f t="shared" ref="P53:P58" si="4">M53*$N$2*L53*2</f>
        <v>0</v>
      </c>
    </row>
    <row r="54" spans="1:16" ht="35.1" customHeight="1" x14ac:dyDescent="0.2">
      <c r="A54" s="203">
        <v>49</v>
      </c>
      <c r="B54" s="85">
        <v>148</v>
      </c>
      <c r="C54" s="204" t="s">
        <v>187</v>
      </c>
      <c r="D54" s="204" t="s">
        <v>299</v>
      </c>
      <c r="E54" s="204"/>
      <c r="F54" s="205">
        <v>0.30208333333333331</v>
      </c>
      <c r="G54" s="205" t="s">
        <v>261</v>
      </c>
      <c r="H54" s="85"/>
      <c r="I54" s="85"/>
      <c r="J54" s="205" t="s">
        <v>162</v>
      </c>
      <c r="K54" s="204" t="s">
        <v>31</v>
      </c>
      <c r="L54" s="206">
        <v>1</v>
      </c>
      <c r="M54" s="207"/>
      <c r="N54" s="208" t="s">
        <v>73</v>
      </c>
      <c r="O54" s="206"/>
      <c r="P54" s="209">
        <f t="shared" si="4"/>
        <v>0</v>
      </c>
    </row>
    <row r="55" spans="1:16" ht="35.1" customHeight="1" x14ac:dyDescent="0.2">
      <c r="A55" s="203">
        <v>50</v>
      </c>
      <c r="B55" s="85">
        <v>149</v>
      </c>
      <c r="C55" s="204" t="s">
        <v>183</v>
      </c>
      <c r="D55" s="204" t="s">
        <v>299</v>
      </c>
      <c r="E55" s="204"/>
      <c r="F55" s="205">
        <v>0.3125</v>
      </c>
      <c r="G55" s="205" t="s">
        <v>261</v>
      </c>
      <c r="H55" s="85"/>
      <c r="I55" s="85"/>
      <c r="J55" s="205" t="s">
        <v>162</v>
      </c>
      <c r="K55" s="204" t="s">
        <v>31</v>
      </c>
      <c r="L55" s="206">
        <v>1</v>
      </c>
      <c r="M55" s="207"/>
      <c r="N55" s="208" t="s">
        <v>73</v>
      </c>
      <c r="O55" s="206"/>
      <c r="P55" s="209">
        <f t="shared" si="4"/>
        <v>0</v>
      </c>
    </row>
    <row r="56" spans="1:16" ht="35.1" customHeight="1" x14ac:dyDescent="0.2">
      <c r="A56" s="203">
        <v>51</v>
      </c>
      <c r="B56" s="85">
        <v>150</v>
      </c>
      <c r="C56" s="204" t="s">
        <v>183</v>
      </c>
      <c r="D56" s="204" t="s">
        <v>299</v>
      </c>
      <c r="E56" s="204"/>
      <c r="F56" s="205">
        <v>0.3125</v>
      </c>
      <c r="G56" s="205" t="s">
        <v>261</v>
      </c>
      <c r="H56" s="85"/>
      <c r="I56" s="85"/>
      <c r="J56" s="205" t="s">
        <v>162</v>
      </c>
      <c r="K56" s="204" t="s">
        <v>28</v>
      </c>
      <c r="L56" s="206">
        <v>1</v>
      </c>
      <c r="M56" s="207"/>
      <c r="N56" s="208" t="s">
        <v>73</v>
      </c>
      <c r="O56" s="206"/>
      <c r="P56" s="209">
        <f t="shared" si="4"/>
        <v>0</v>
      </c>
    </row>
    <row r="57" spans="1:16" ht="35.1" customHeight="1" x14ac:dyDescent="0.2">
      <c r="A57" s="203">
        <v>52</v>
      </c>
      <c r="B57" s="85">
        <v>151</v>
      </c>
      <c r="C57" s="204" t="s">
        <v>41</v>
      </c>
      <c r="D57" s="204" t="s">
        <v>299</v>
      </c>
      <c r="E57" s="204"/>
      <c r="F57" s="205">
        <v>0.30208333333333331</v>
      </c>
      <c r="G57" s="205" t="s">
        <v>261</v>
      </c>
      <c r="H57" s="85"/>
      <c r="I57" s="85"/>
      <c r="J57" s="205" t="s">
        <v>162</v>
      </c>
      <c r="K57" s="204" t="s">
        <v>31</v>
      </c>
      <c r="L57" s="206">
        <v>3</v>
      </c>
      <c r="M57" s="207"/>
      <c r="N57" s="208" t="s">
        <v>73</v>
      </c>
      <c r="O57" s="206"/>
      <c r="P57" s="209">
        <f t="shared" si="4"/>
        <v>0</v>
      </c>
    </row>
    <row r="58" spans="1:16" ht="35.1" customHeight="1" x14ac:dyDescent="0.2">
      <c r="A58" s="203">
        <v>53</v>
      </c>
      <c r="B58" s="85">
        <v>152</v>
      </c>
      <c r="C58" s="204" t="s">
        <v>200</v>
      </c>
      <c r="D58" s="204" t="s">
        <v>299</v>
      </c>
      <c r="E58" s="204"/>
      <c r="F58" s="205">
        <v>0.30208333333333331</v>
      </c>
      <c r="G58" s="205" t="s">
        <v>261</v>
      </c>
      <c r="H58" s="85"/>
      <c r="I58" s="85"/>
      <c r="J58" s="205" t="s">
        <v>162</v>
      </c>
      <c r="K58" s="204" t="s">
        <v>28</v>
      </c>
      <c r="L58" s="206">
        <v>1</v>
      </c>
      <c r="M58" s="207"/>
      <c r="N58" s="208" t="s">
        <v>73</v>
      </c>
      <c r="O58" s="206"/>
      <c r="P58" s="209">
        <f t="shared" si="4"/>
        <v>0</v>
      </c>
    </row>
    <row r="59" spans="1:16" ht="35.1" customHeight="1" x14ac:dyDescent="0.2">
      <c r="A59" s="203">
        <v>54</v>
      </c>
      <c r="B59" s="85">
        <v>153</v>
      </c>
      <c r="C59" s="204" t="s">
        <v>200</v>
      </c>
      <c r="D59" s="204" t="s">
        <v>299</v>
      </c>
      <c r="E59" s="204"/>
      <c r="F59" s="205"/>
      <c r="G59" s="205" t="s">
        <v>261</v>
      </c>
      <c r="H59" s="85"/>
      <c r="I59" s="85"/>
      <c r="J59" s="205" t="s">
        <v>162</v>
      </c>
      <c r="K59" s="204" t="s">
        <v>168</v>
      </c>
      <c r="L59" s="206">
        <v>1</v>
      </c>
      <c r="M59" s="207"/>
      <c r="N59" s="208" t="s">
        <v>267</v>
      </c>
      <c r="O59" s="206"/>
      <c r="P59" s="209">
        <f>M59*$N$2*L59</f>
        <v>0</v>
      </c>
    </row>
    <row r="60" spans="1:16" ht="35.1" customHeight="1" x14ac:dyDescent="0.2">
      <c r="A60" s="203">
        <v>55</v>
      </c>
      <c r="B60" s="85">
        <v>154</v>
      </c>
      <c r="C60" s="204" t="s">
        <v>163</v>
      </c>
      <c r="D60" s="204" t="s">
        <v>299</v>
      </c>
      <c r="E60" s="204"/>
      <c r="F60" s="205">
        <v>0.30208333333333331</v>
      </c>
      <c r="G60" s="205" t="s">
        <v>261</v>
      </c>
      <c r="H60" s="85"/>
      <c r="I60" s="85"/>
      <c r="J60" s="205" t="s">
        <v>162</v>
      </c>
      <c r="K60" s="204" t="s">
        <v>31</v>
      </c>
      <c r="L60" s="206">
        <v>1</v>
      </c>
      <c r="M60" s="207"/>
      <c r="N60" s="208" t="s">
        <v>73</v>
      </c>
      <c r="O60" s="206"/>
      <c r="P60" s="209">
        <f>M60*$N$2*L60*2</f>
        <v>0</v>
      </c>
    </row>
    <row r="61" spans="1:16" ht="35.1" customHeight="1" x14ac:dyDescent="0.2">
      <c r="A61" s="203">
        <v>56</v>
      </c>
      <c r="B61" s="85">
        <v>155</v>
      </c>
      <c r="C61" s="204" t="s">
        <v>163</v>
      </c>
      <c r="D61" s="204" t="s">
        <v>300</v>
      </c>
      <c r="E61" s="204"/>
      <c r="F61" s="205">
        <v>0.30208333333333331</v>
      </c>
      <c r="G61" s="205" t="s">
        <v>261</v>
      </c>
      <c r="H61" s="85"/>
      <c r="I61" s="85"/>
      <c r="J61" s="205" t="s">
        <v>162</v>
      </c>
      <c r="K61" s="204" t="s">
        <v>31</v>
      </c>
      <c r="L61" s="206">
        <v>1</v>
      </c>
      <c r="M61" s="207"/>
      <c r="N61" s="208" t="s">
        <v>73</v>
      </c>
      <c r="O61" s="206"/>
      <c r="P61" s="209">
        <f>M61*$N$2*L61*2</f>
        <v>0</v>
      </c>
    </row>
    <row r="62" spans="1:16" ht="35.1" customHeight="1" x14ac:dyDescent="0.2">
      <c r="A62" s="203">
        <v>57</v>
      </c>
      <c r="B62" s="85">
        <v>156</v>
      </c>
      <c r="C62" s="204" t="s">
        <v>294</v>
      </c>
      <c r="D62" s="204" t="s">
        <v>299</v>
      </c>
      <c r="E62" s="204"/>
      <c r="F62" s="205">
        <v>0.30555555555555552</v>
      </c>
      <c r="G62" s="205" t="s">
        <v>261</v>
      </c>
      <c r="H62" s="85"/>
      <c r="I62" s="85"/>
      <c r="J62" s="205" t="s">
        <v>162</v>
      </c>
      <c r="K62" s="204" t="s">
        <v>31</v>
      </c>
      <c r="L62" s="206">
        <v>1</v>
      </c>
      <c r="M62" s="207"/>
      <c r="N62" s="208" t="s">
        <v>73</v>
      </c>
      <c r="O62" s="206"/>
      <c r="P62" s="209">
        <f>M62*$N$2*L62*2</f>
        <v>0</v>
      </c>
    </row>
    <row r="63" spans="1:16" ht="35.1" customHeight="1" x14ac:dyDescent="0.2">
      <c r="A63" s="203">
        <v>58</v>
      </c>
      <c r="B63" s="85">
        <v>157</v>
      </c>
      <c r="C63" s="204" t="s">
        <v>301</v>
      </c>
      <c r="D63" s="204" t="s">
        <v>299</v>
      </c>
      <c r="E63" s="204"/>
      <c r="F63" s="205">
        <v>0.30208333333333331</v>
      </c>
      <c r="G63" s="205" t="s">
        <v>261</v>
      </c>
      <c r="H63" s="85"/>
      <c r="I63" s="85"/>
      <c r="J63" s="205" t="s">
        <v>162</v>
      </c>
      <c r="K63" s="204" t="s">
        <v>168</v>
      </c>
      <c r="L63" s="206">
        <v>1</v>
      </c>
      <c r="M63" s="207"/>
      <c r="N63" s="208" t="s">
        <v>73</v>
      </c>
      <c r="O63" s="206"/>
      <c r="P63" s="209">
        <f>M63*$N$2*L63*2</f>
        <v>0</v>
      </c>
    </row>
    <row r="64" spans="1:16" ht="35.1" customHeight="1" x14ac:dyDescent="0.2">
      <c r="A64" s="203">
        <v>59</v>
      </c>
      <c r="B64" s="85">
        <v>158</v>
      </c>
      <c r="C64" s="204" t="s">
        <v>302</v>
      </c>
      <c r="D64" s="204" t="s">
        <v>303</v>
      </c>
      <c r="E64" s="204"/>
      <c r="F64" s="205"/>
      <c r="G64" s="205" t="s">
        <v>261</v>
      </c>
      <c r="H64" s="85"/>
      <c r="I64" s="85"/>
      <c r="J64" s="205" t="s">
        <v>162</v>
      </c>
      <c r="K64" s="205" t="s">
        <v>28</v>
      </c>
      <c r="L64" s="206">
        <v>1</v>
      </c>
      <c r="M64" s="207"/>
      <c r="N64" s="208" t="s">
        <v>267</v>
      </c>
      <c r="O64" s="206"/>
      <c r="P64" s="209">
        <f>M64*$N$2*L64</f>
        <v>0</v>
      </c>
    </row>
    <row r="65" spans="1:16" ht="35.1" customHeight="1" x14ac:dyDescent="0.2">
      <c r="A65" s="203">
        <v>60</v>
      </c>
      <c r="B65" s="85">
        <v>159</v>
      </c>
      <c r="C65" s="204" t="s">
        <v>304</v>
      </c>
      <c r="D65" s="204" t="s">
        <v>305</v>
      </c>
      <c r="E65" s="204"/>
      <c r="F65" s="205">
        <v>0.32291666666666669</v>
      </c>
      <c r="G65" s="205" t="s">
        <v>261</v>
      </c>
      <c r="H65" s="85"/>
      <c r="I65" s="85"/>
      <c r="J65" s="205" t="s">
        <v>44</v>
      </c>
      <c r="K65" s="205" t="s">
        <v>31</v>
      </c>
      <c r="L65" s="206">
        <v>1</v>
      </c>
      <c r="M65" s="207"/>
      <c r="N65" s="208" t="s">
        <v>306</v>
      </c>
      <c r="O65" s="206"/>
      <c r="P65" s="209">
        <f>M65*$N$2*L65*4</f>
        <v>0</v>
      </c>
    </row>
    <row r="66" spans="1:16" ht="35.1" customHeight="1" x14ac:dyDescent="0.2">
      <c r="A66" s="203">
        <v>61</v>
      </c>
      <c r="B66" s="85">
        <v>160</v>
      </c>
      <c r="C66" s="204" t="s">
        <v>286</v>
      </c>
      <c r="D66" s="204" t="s">
        <v>305</v>
      </c>
      <c r="E66" s="204"/>
      <c r="F66" s="205">
        <v>0.3298611111111111</v>
      </c>
      <c r="G66" s="205" t="s">
        <v>261</v>
      </c>
      <c r="H66" s="85"/>
      <c r="I66" s="85"/>
      <c r="J66" s="205" t="s">
        <v>44</v>
      </c>
      <c r="K66" s="205" t="s">
        <v>31</v>
      </c>
      <c r="L66" s="206">
        <v>2</v>
      </c>
      <c r="M66" s="207"/>
      <c r="N66" s="208" t="s">
        <v>73</v>
      </c>
      <c r="O66" s="206"/>
      <c r="P66" s="209">
        <f>M66*$N$2*L66*2</f>
        <v>0</v>
      </c>
    </row>
    <row r="67" spans="1:16" ht="35.1" customHeight="1" x14ac:dyDescent="0.2">
      <c r="A67" s="203">
        <v>62</v>
      </c>
      <c r="B67" s="85">
        <v>161</v>
      </c>
      <c r="C67" s="204" t="s">
        <v>271</v>
      </c>
      <c r="D67" s="204" t="s">
        <v>305</v>
      </c>
      <c r="E67" s="204"/>
      <c r="F67" s="205">
        <v>0.31944444444444448</v>
      </c>
      <c r="G67" s="205" t="s">
        <v>261</v>
      </c>
      <c r="H67" s="85"/>
      <c r="I67" s="85"/>
      <c r="J67" s="205" t="s">
        <v>44</v>
      </c>
      <c r="K67" s="205" t="s">
        <v>31</v>
      </c>
      <c r="L67" s="206">
        <v>1</v>
      </c>
      <c r="M67" s="207"/>
      <c r="N67" s="208" t="s">
        <v>73</v>
      </c>
      <c r="O67" s="206"/>
      <c r="P67" s="209">
        <f>M67*$N$2*L67*2</f>
        <v>0</v>
      </c>
    </row>
    <row r="68" spans="1:16" ht="35.1" customHeight="1" x14ac:dyDescent="0.2">
      <c r="A68" s="203">
        <v>63</v>
      </c>
      <c r="B68" s="85">
        <v>162</v>
      </c>
      <c r="C68" s="204" t="s">
        <v>307</v>
      </c>
      <c r="D68" s="204" t="s">
        <v>305</v>
      </c>
      <c r="E68" s="204"/>
      <c r="F68" s="205">
        <v>0.3263888888888889</v>
      </c>
      <c r="G68" s="205" t="s">
        <v>261</v>
      </c>
      <c r="H68" s="85"/>
      <c r="I68" s="85"/>
      <c r="J68" s="205" t="s">
        <v>44</v>
      </c>
      <c r="K68" s="205" t="s">
        <v>31</v>
      </c>
      <c r="L68" s="206">
        <v>2</v>
      </c>
      <c r="M68" s="207"/>
      <c r="N68" s="208" t="s">
        <v>73</v>
      </c>
      <c r="O68" s="206"/>
      <c r="P68" s="209">
        <f>M68*$N$2*L68*2</f>
        <v>0</v>
      </c>
    </row>
    <row r="69" spans="1:16" ht="35.1" customHeight="1" x14ac:dyDescent="0.2">
      <c r="A69" s="203">
        <v>64</v>
      </c>
      <c r="B69" s="85">
        <v>163</v>
      </c>
      <c r="C69" s="204" t="s">
        <v>308</v>
      </c>
      <c r="D69" s="204" t="s">
        <v>305</v>
      </c>
      <c r="E69" s="204"/>
      <c r="F69" s="205">
        <v>0.3263888888888889</v>
      </c>
      <c r="G69" s="205" t="s">
        <v>261</v>
      </c>
      <c r="H69" s="85"/>
      <c r="I69" s="85"/>
      <c r="J69" s="205" t="s">
        <v>44</v>
      </c>
      <c r="K69" s="205" t="s">
        <v>31</v>
      </c>
      <c r="L69" s="206">
        <v>1</v>
      </c>
      <c r="M69" s="207"/>
      <c r="N69" s="208" t="s">
        <v>73</v>
      </c>
      <c r="O69" s="206"/>
      <c r="P69" s="209">
        <f>M69*$N$2*L69*2</f>
        <v>0</v>
      </c>
    </row>
    <row r="70" spans="1:16" ht="35.1" customHeight="1" x14ac:dyDescent="0.2">
      <c r="A70" s="203">
        <v>65</v>
      </c>
      <c r="B70" s="85">
        <v>164</v>
      </c>
      <c r="C70" s="204" t="s">
        <v>183</v>
      </c>
      <c r="D70" s="204" t="s">
        <v>305</v>
      </c>
      <c r="E70" s="204"/>
      <c r="F70" s="205">
        <v>0.33333333333333331</v>
      </c>
      <c r="G70" s="205" t="s">
        <v>261</v>
      </c>
      <c r="H70" s="85"/>
      <c r="I70" s="85"/>
      <c r="J70" s="205" t="s">
        <v>44</v>
      </c>
      <c r="K70" s="205" t="s">
        <v>31</v>
      </c>
      <c r="L70" s="206">
        <v>3</v>
      </c>
      <c r="M70" s="207"/>
      <c r="N70" s="208" t="s">
        <v>306</v>
      </c>
      <c r="O70" s="206"/>
      <c r="P70" s="209">
        <f>M70*$N$2*L70*4</f>
        <v>0</v>
      </c>
    </row>
    <row r="71" spans="1:16" ht="35.1" customHeight="1" x14ac:dyDescent="0.2">
      <c r="A71" s="203">
        <v>66</v>
      </c>
      <c r="B71" s="85">
        <v>165</v>
      </c>
      <c r="C71" s="204" t="s">
        <v>309</v>
      </c>
      <c r="D71" s="204" t="s">
        <v>305</v>
      </c>
      <c r="E71" s="204"/>
      <c r="F71" s="205">
        <v>0.33333333333333331</v>
      </c>
      <c r="G71" s="205" t="s">
        <v>261</v>
      </c>
      <c r="H71" s="85"/>
      <c r="I71" s="85"/>
      <c r="J71" s="205" t="s">
        <v>44</v>
      </c>
      <c r="K71" s="205" t="s">
        <v>31</v>
      </c>
      <c r="L71" s="206">
        <v>2</v>
      </c>
      <c r="M71" s="207"/>
      <c r="N71" s="208" t="s">
        <v>306</v>
      </c>
      <c r="O71" s="206"/>
      <c r="P71" s="209">
        <f>M71*$N$2*L71*4</f>
        <v>0</v>
      </c>
    </row>
    <row r="72" spans="1:16" ht="35.1" customHeight="1" x14ac:dyDescent="0.2">
      <c r="A72" s="203">
        <v>67</v>
      </c>
      <c r="B72" s="85">
        <v>166</v>
      </c>
      <c r="C72" s="204" t="s">
        <v>249</v>
      </c>
      <c r="D72" s="204" t="s">
        <v>305</v>
      </c>
      <c r="E72" s="204"/>
      <c r="F72" s="205">
        <v>0.33333333333333331</v>
      </c>
      <c r="G72" s="205" t="s">
        <v>261</v>
      </c>
      <c r="H72" s="85"/>
      <c r="I72" s="85"/>
      <c r="J72" s="205" t="s">
        <v>44</v>
      </c>
      <c r="K72" s="205" t="s">
        <v>31</v>
      </c>
      <c r="L72" s="206">
        <v>2</v>
      </c>
      <c r="M72" s="207"/>
      <c r="N72" s="208" t="s">
        <v>306</v>
      </c>
      <c r="O72" s="206"/>
      <c r="P72" s="209">
        <f>M72*$N$2*L72*4</f>
        <v>0</v>
      </c>
    </row>
    <row r="73" spans="1:16" ht="35.1" customHeight="1" x14ac:dyDescent="0.2">
      <c r="A73" s="203">
        <v>68</v>
      </c>
      <c r="B73" s="85">
        <v>167</v>
      </c>
      <c r="C73" s="204" t="s">
        <v>3</v>
      </c>
      <c r="D73" s="204" t="s">
        <v>305</v>
      </c>
      <c r="E73" s="204"/>
      <c r="F73" s="205">
        <v>0.33333333333333331</v>
      </c>
      <c r="G73" s="205" t="s">
        <v>261</v>
      </c>
      <c r="H73" s="85"/>
      <c r="I73" s="85"/>
      <c r="J73" s="205" t="s">
        <v>44</v>
      </c>
      <c r="K73" s="205" t="s">
        <v>31</v>
      </c>
      <c r="L73" s="206">
        <v>2</v>
      </c>
      <c r="M73" s="207"/>
      <c r="N73" s="208" t="s">
        <v>306</v>
      </c>
      <c r="O73" s="206"/>
      <c r="P73" s="209">
        <f>M73*$N$2*L73*4</f>
        <v>0</v>
      </c>
    </row>
    <row r="74" spans="1:16" ht="35.1" customHeight="1" x14ac:dyDescent="0.2">
      <c r="A74" s="203">
        <v>69</v>
      </c>
      <c r="B74" s="85">
        <v>168</v>
      </c>
      <c r="C74" s="204" t="s">
        <v>310</v>
      </c>
      <c r="D74" s="204" t="s">
        <v>305</v>
      </c>
      <c r="E74" s="204"/>
      <c r="F74" s="205">
        <v>0.3263888888888889</v>
      </c>
      <c r="G74" s="205" t="s">
        <v>261</v>
      </c>
      <c r="H74" s="85"/>
      <c r="I74" s="85"/>
      <c r="J74" s="205" t="s">
        <v>44</v>
      </c>
      <c r="K74" s="204" t="s">
        <v>28</v>
      </c>
      <c r="L74" s="206">
        <v>1</v>
      </c>
      <c r="M74" s="207"/>
      <c r="N74" s="208" t="s">
        <v>73</v>
      </c>
      <c r="O74" s="206"/>
      <c r="P74" s="209">
        <f>M74*$N$2*L74*2</f>
        <v>0</v>
      </c>
    </row>
    <row r="75" spans="1:16" ht="35.1" customHeight="1" x14ac:dyDescent="0.2">
      <c r="A75" s="203">
        <v>70</v>
      </c>
      <c r="B75" s="85">
        <v>169</v>
      </c>
      <c r="C75" s="204" t="s">
        <v>311</v>
      </c>
      <c r="D75" s="204" t="s">
        <v>305</v>
      </c>
      <c r="E75" s="204"/>
      <c r="F75" s="205"/>
      <c r="G75" s="205" t="s">
        <v>261</v>
      </c>
      <c r="H75" s="85"/>
      <c r="I75" s="85"/>
      <c r="J75" s="205" t="s">
        <v>44</v>
      </c>
      <c r="K75" s="204" t="s">
        <v>31</v>
      </c>
      <c r="L75" s="206">
        <v>1</v>
      </c>
      <c r="M75" s="207"/>
      <c r="N75" s="208" t="s">
        <v>267</v>
      </c>
      <c r="O75" s="206"/>
      <c r="P75" s="209">
        <f>M75*$N$2*L75</f>
        <v>0</v>
      </c>
    </row>
    <row r="76" spans="1:16" ht="35.1" customHeight="1" thickBot="1" x14ac:dyDescent="0.25">
      <c r="A76" s="210">
        <v>71</v>
      </c>
      <c r="B76" s="86">
        <v>170</v>
      </c>
      <c r="C76" s="211" t="s">
        <v>312</v>
      </c>
      <c r="D76" s="211" t="s">
        <v>313</v>
      </c>
      <c r="E76" s="211"/>
      <c r="F76" s="212">
        <v>0.28819444444444448</v>
      </c>
      <c r="G76" s="212" t="s">
        <v>261</v>
      </c>
      <c r="H76" s="86"/>
      <c r="I76" s="86"/>
      <c r="J76" s="212" t="s">
        <v>44</v>
      </c>
      <c r="K76" s="211" t="s">
        <v>31</v>
      </c>
      <c r="L76" s="213">
        <v>1</v>
      </c>
      <c r="M76" s="214"/>
      <c r="N76" s="215" t="s">
        <v>276</v>
      </c>
      <c r="O76" s="213"/>
      <c r="P76" s="216">
        <f>M76*$N$2*L76*3</f>
        <v>0</v>
      </c>
    </row>
    <row r="77" spans="1:16" ht="24.95" customHeight="1" thickBot="1" x14ac:dyDescent="0.3">
      <c r="O77" s="217" t="s">
        <v>314</v>
      </c>
      <c r="P77" s="183">
        <f>SUM(P6:P76)</f>
        <v>0</v>
      </c>
    </row>
    <row r="78" spans="1:16" ht="24.95" customHeight="1" thickBot="1" x14ac:dyDescent="0.3">
      <c r="O78" s="217" t="s">
        <v>315</v>
      </c>
      <c r="P78" s="218">
        <f>'חינוך מיוחד תשפ"ג '!P52</f>
        <v>0</v>
      </c>
    </row>
    <row r="79" spans="1:16" ht="24.95" customHeight="1" thickBot="1" x14ac:dyDescent="0.3">
      <c r="O79" s="217" t="s">
        <v>316</v>
      </c>
      <c r="P79" s="218">
        <f>P77+P78</f>
        <v>0</v>
      </c>
    </row>
    <row r="80" spans="1:16" ht="24.95" customHeight="1" thickBot="1" x14ac:dyDescent="0.3">
      <c r="O80" s="217" t="s">
        <v>317</v>
      </c>
      <c r="P80" s="185">
        <f>IF(P79=0,0,5000+2500*((IF(INT(P79/100000)=(P79/100000),0,1)+INT((P79-100000)/100000))))</f>
        <v>0</v>
      </c>
    </row>
    <row r="81" spans="1:15" ht="24.95" customHeight="1" x14ac:dyDescent="0.2"/>
    <row r="85" spans="1:15" ht="35.1" customHeight="1" x14ac:dyDescent="0.2">
      <c r="A85" s="219"/>
      <c r="B85" s="220"/>
      <c r="C85" s="72"/>
      <c r="D85" s="72"/>
      <c r="E85" s="72"/>
      <c r="F85" s="74"/>
      <c r="G85" s="74"/>
      <c r="H85" s="220"/>
      <c r="I85" s="220"/>
      <c r="J85" s="74"/>
      <c r="K85" s="74"/>
      <c r="L85" s="72"/>
      <c r="M85" s="72"/>
      <c r="N85" s="72"/>
      <c r="O85" s="72"/>
    </row>
    <row r="86" spans="1:15" ht="15.75" x14ac:dyDescent="0.2">
      <c r="A86" s="219"/>
      <c r="B86" s="220"/>
      <c r="C86" s="72"/>
      <c r="D86" s="72"/>
      <c r="E86" s="72"/>
      <c r="F86" s="74"/>
      <c r="G86" s="74"/>
      <c r="H86" s="220"/>
      <c r="I86" s="220"/>
      <c r="J86" s="74"/>
      <c r="K86" s="74"/>
      <c r="L86" s="72"/>
      <c r="M86" s="72"/>
      <c r="N86" s="72"/>
      <c r="O86" s="72"/>
    </row>
    <row r="87" spans="1:15" ht="15.75" x14ac:dyDescent="0.2">
      <c r="A87" s="219"/>
      <c r="B87" s="220"/>
      <c r="C87" s="72"/>
      <c r="D87" s="72"/>
      <c r="E87" s="72"/>
      <c r="F87" s="74"/>
      <c r="G87" s="74"/>
      <c r="H87" s="220"/>
      <c r="I87" s="220"/>
      <c r="J87" s="74"/>
      <c r="K87" s="74"/>
      <c r="L87" s="72"/>
      <c r="M87" s="72"/>
      <c r="N87" s="72"/>
      <c r="O87" s="72"/>
    </row>
    <row r="88" spans="1:15" ht="15.75" x14ac:dyDescent="0.2">
      <c r="A88" s="219"/>
      <c r="B88" s="220"/>
      <c r="C88" s="72"/>
      <c r="D88" s="72"/>
      <c r="E88" s="72"/>
      <c r="F88" s="74"/>
      <c r="G88" s="74"/>
      <c r="H88" s="220"/>
      <c r="I88" s="220"/>
      <c r="J88" s="74"/>
      <c r="K88" s="74"/>
      <c r="L88" s="72"/>
      <c r="M88" s="72"/>
      <c r="N88" s="72"/>
      <c r="O88" s="72"/>
    </row>
    <row r="89" spans="1:15" ht="15.75" x14ac:dyDescent="0.2">
      <c r="A89" s="219"/>
      <c r="B89" s="220"/>
      <c r="C89" s="72"/>
      <c r="D89" s="72"/>
      <c r="E89" s="72"/>
      <c r="F89" s="74"/>
      <c r="G89" s="74"/>
      <c r="H89" s="220"/>
      <c r="I89" s="220"/>
      <c r="J89" s="74"/>
      <c r="K89" s="74"/>
      <c r="L89" s="72"/>
      <c r="M89" s="72"/>
      <c r="N89" s="72"/>
      <c r="O89" s="72"/>
    </row>
    <row r="90" spans="1:15" ht="15.75" x14ac:dyDescent="0.2">
      <c r="A90" s="219"/>
      <c r="B90" s="220"/>
      <c r="C90" s="72"/>
      <c r="D90" s="72"/>
      <c r="E90" s="72"/>
      <c r="F90" s="74"/>
      <c r="G90" s="74"/>
      <c r="H90" s="220"/>
      <c r="I90" s="220"/>
      <c r="J90" s="74"/>
      <c r="K90" s="74"/>
      <c r="L90" s="72"/>
      <c r="M90" s="72"/>
      <c r="N90" s="72"/>
      <c r="O90" s="72"/>
    </row>
    <row r="91" spans="1:15" ht="15.75" x14ac:dyDescent="0.2">
      <c r="A91" s="219"/>
      <c r="B91" s="220"/>
      <c r="C91" s="72"/>
      <c r="D91" s="72"/>
      <c r="E91" s="72"/>
      <c r="F91" s="74"/>
      <c r="G91" s="74"/>
      <c r="H91" s="220"/>
      <c r="I91" s="220"/>
      <c r="J91" s="74"/>
      <c r="K91" s="74"/>
      <c r="L91" s="72"/>
      <c r="M91" s="72"/>
      <c r="N91" s="72"/>
      <c r="O91" s="72"/>
    </row>
    <row r="92" spans="1:15" ht="21" thickBot="1" x14ac:dyDescent="0.25">
      <c r="A92" s="221"/>
      <c r="B92" s="222"/>
      <c r="C92" s="223"/>
      <c r="D92" s="223"/>
      <c r="E92" s="224"/>
      <c r="F92" s="225"/>
      <c r="G92" s="225"/>
      <c r="H92" s="222"/>
      <c r="I92" s="222"/>
      <c r="J92" s="225"/>
      <c r="K92" s="225"/>
      <c r="L92" s="224"/>
      <c r="M92" s="224"/>
      <c r="N92" s="223"/>
      <c r="O92" s="223"/>
    </row>
    <row r="93" spans="1:15" ht="14.25" customHeight="1" x14ac:dyDescent="0.2">
      <c r="N93" s="44"/>
      <c r="O93" s="44"/>
    </row>
    <row r="94" spans="1:15" ht="15" x14ac:dyDescent="0.2">
      <c r="C94" t="s">
        <v>318</v>
      </c>
      <c r="N94" s="44"/>
      <c r="O94" s="44"/>
    </row>
    <row r="95" spans="1:15" ht="16.5" thickBot="1" x14ac:dyDescent="0.25">
      <c r="C95" t="s">
        <v>319</v>
      </c>
      <c r="K95" s="87" t="s">
        <v>28</v>
      </c>
      <c r="N95" s="44"/>
      <c r="O95" s="44"/>
    </row>
    <row r="96" spans="1:15" ht="15.75" x14ac:dyDescent="0.2">
      <c r="C96" t="s">
        <v>320</v>
      </c>
      <c r="K96" s="88" t="s">
        <v>31</v>
      </c>
      <c r="N96" s="44"/>
      <c r="O96" s="44"/>
    </row>
    <row r="97" spans="3:15" ht="16.5" thickBot="1" x14ac:dyDescent="0.25">
      <c r="C97" t="s">
        <v>321</v>
      </c>
      <c r="K97" s="89" t="s">
        <v>25</v>
      </c>
      <c r="N97" s="44"/>
      <c r="O97" s="44"/>
    </row>
    <row r="98" spans="3:15" ht="15.75" x14ac:dyDescent="0.2">
      <c r="C98" t="s">
        <v>260</v>
      </c>
      <c r="K98" s="74" t="s">
        <v>114</v>
      </c>
      <c r="N98" s="44"/>
      <c r="O98" s="44"/>
    </row>
    <row r="99" spans="3:15" ht="15" x14ac:dyDescent="0.2">
      <c r="C99" t="s">
        <v>322</v>
      </c>
      <c r="N99" s="44"/>
      <c r="O99" s="44"/>
    </row>
    <row r="100" spans="3:15" ht="15" x14ac:dyDescent="0.2">
      <c r="C100" t="s">
        <v>323</v>
      </c>
      <c r="N100" s="44"/>
      <c r="O100" s="44"/>
    </row>
    <row r="101" spans="3:15" ht="15" x14ac:dyDescent="0.2">
      <c r="C101" t="s">
        <v>4</v>
      </c>
      <c r="N101" s="44"/>
      <c r="O101" s="44"/>
    </row>
    <row r="102" spans="3:15" ht="15" x14ac:dyDescent="0.2">
      <c r="C102" t="s">
        <v>324</v>
      </c>
      <c r="N102" s="44"/>
      <c r="O102" s="44"/>
    </row>
    <row r="103" spans="3:15" ht="15" x14ac:dyDescent="0.2">
      <c r="C103" t="s">
        <v>325</v>
      </c>
      <c r="N103" s="44"/>
      <c r="O103" s="44"/>
    </row>
    <row r="104" spans="3:15" ht="15" x14ac:dyDescent="0.2">
      <c r="C104" t="s">
        <v>16</v>
      </c>
      <c r="N104" s="44"/>
      <c r="O104" s="44"/>
    </row>
    <row r="105" spans="3:15" ht="15" x14ac:dyDescent="0.2">
      <c r="C105" t="s">
        <v>326</v>
      </c>
      <c r="N105" s="44"/>
      <c r="O105" s="44"/>
    </row>
    <row r="106" spans="3:15" ht="15" x14ac:dyDescent="0.2">
      <c r="C106" t="s">
        <v>327</v>
      </c>
      <c r="N106" s="44"/>
      <c r="O106" s="44"/>
    </row>
    <row r="107" spans="3:15" ht="15" x14ac:dyDescent="0.2">
      <c r="C107" t="s">
        <v>328</v>
      </c>
      <c r="N107" s="44"/>
      <c r="O107" s="44"/>
    </row>
    <row r="108" spans="3:15" ht="15" x14ac:dyDescent="0.2">
      <c r="N108" s="44"/>
      <c r="O108" s="44"/>
    </row>
    <row r="109" spans="3:15" ht="15" x14ac:dyDescent="0.2">
      <c r="N109" s="44"/>
      <c r="O109" s="44"/>
    </row>
    <row r="110" spans="3:15" ht="15" x14ac:dyDescent="0.2">
      <c r="N110" s="44"/>
      <c r="O110" s="44"/>
    </row>
    <row r="111" spans="3:15" ht="15" x14ac:dyDescent="0.2">
      <c r="N111" s="44"/>
      <c r="O111" s="44"/>
    </row>
    <row r="112" spans="3:15" ht="15" x14ac:dyDescent="0.2">
      <c r="N112" s="44"/>
      <c r="O112" s="44"/>
    </row>
    <row r="113" spans="14:15" ht="15" x14ac:dyDescent="0.2">
      <c r="N113" s="44"/>
      <c r="O113" s="44"/>
    </row>
    <row r="114" spans="14:15" ht="15" x14ac:dyDescent="0.2">
      <c r="N114" s="44"/>
      <c r="O114" s="44"/>
    </row>
    <row r="115" spans="14:15" ht="15" x14ac:dyDescent="0.2">
      <c r="N115" s="44"/>
      <c r="O115" s="44"/>
    </row>
    <row r="116" spans="14:15" ht="15" x14ac:dyDescent="0.2">
      <c r="N116" s="44"/>
      <c r="O116" s="44"/>
    </row>
    <row r="117" spans="14:15" ht="15" x14ac:dyDescent="0.2">
      <c r="N117" s="44"/>
      <c r="O117" s="44"/>
    </row>
    <row r="118" spans="14:15" ht="15" x14ac:dyDescent="0.2">
      <c r="N118" s="44"/>
      <c r="O118" s="44"/>
    </row>
    <row r="119" spans="14:15" ht="15" x14ac:dyDescent="0.2">
      <c r="N119" s="44"/>
      <c r="O119" s="44"/>
    </row>
    <row r="120" spans="14:15" ht="15" x14ac:dyDescent="0.2">
      <c r="N120" s="44"/>
      <c r="O120" s="44"/>
    </row>
    <row r="121" spans="14:15" ht="15" x14ac:dyDescent="0.2">
      <c r="N121" s="44"/>
      <c r="O121" s="44"/>
    </row>
    <row r="122" spans="14:15" ht="15" x14ac:dyDescent="0.2">
      <c r="N122" s="44"/>
      <c r="O122" s="44"/>
    </row>
    <row r="123" spans="14:15" ht="15" x14ac:dyDescent="0.2">
      <c r="N123" s="44"/>
      <c r="O123" s="44"/>
    </row>
    <row r="124" spans="14:15" ht="15" x14ac:dyDescent="0.2">
      <c r="N124" s="44"/>
      <c r="O124" s="44"/>
    </row>
    <row r="125" spans="14:15" ht="15" x14ac:dyDescent="0.2">
      <c r="N125" s="44"/>
      <c r="O125" s="44"/>
    </row>
    <row r="126" spans="14:15" ht="15" x14ac:dyDescent="0.2">
      <c r="N126" s="44"/>
      <c r="O126" s="44"/>
    </row>
    <row r="127" spans="14:15" ht="15" x14ac:dyDescent="0.2">
      <c r="N127" s="44"/>
      <c r="O127" s="44"/>
    </row>
    <row r="128" spans="14:15" ht="15" x14ac:dyDescent="0.2">
      <c r="N128" s="44"/>
      <c r="O128" s="44"/>
    </row>
    <row r="129" spans="14:15" ht="15" x14ac:dyDescent="0.2">
      <c r="N129" s="44"/>
      <c r="O129" s="44"/>
    </row>
    <row r="130" spans="14:15" ht="15" x14ac:dyDescent="0.2">
      <c r="N130" s="44"/>
      <c r="O130" s="44"/>
    </row>
    <row r="131" spans="14:15" ht="15" x14ac:dyDescent="0.2">
      <c r="N131" s="44"/>
      <c r="O131" s="44"/>
    </row>
    <row r="132" spans="14:15" ht="15" x14ac:dyDescent="0.2">
      <c r="N132" s="44"/>
      <c r="O132" s="44"/>
    </row>
    <row r="133" spans="14:15" ht="15" x14ac:dyDescent="0.2">
      <c r="N133" s="44"/>
      <c r="O133" s="44"/>
    </row>
    <row r="134" spans="14:15" ht="15" x14ac:dyDescent="0.2">
      <c r="N134" s="44"/>
      <c r="O134" s="44"/>
    </row>
    <row r="135" spans="14:15" ht="15" x14ac:dyDescent="0.2">
      <c r="N135" s="44"/>
      <c r="O135" s="44"/>
    </row>
    <row r="136" spans="14:15" ht="15" x14ac:dyDescent="0.2">
      <c r="N136" s="44"/>
      <c r="O136" s="44"/>
    </row>
    <row r="137" spans="14:15" ht="15" x14ac:dyDescent="0.2">
      <c r="N137" s="44"/>
      <c r="O137" s="44"/>
    </row>
    <row r="138" spans="14:15" ht="15" x14ac:dyDescent="0.2">
      <c r="N138" s="44"/>
      <c r="O138" s="44"/>
    </row>
    <row r="139" spans="14:15" ht="15" x14ac:dyDescent="0.2">
      <c r="N139" s="44"/>
      <c r="O139" s="44"/>
    </row>
    <row r="140" spans="14:15" ht="15" x14ac:dyDescent="0.2">
      <c r="N140" s="44"/>
      <c r="O140" s="44"/>
    </row>
    <row r="141" spans="14:15" ht="15" x14ac:dyDescent="0.2">
      <c r="N141" s="44"/>
      <c r="O141" s="44"/>
    </row>
    <row r="142" spans="14:15" ht="15" x14ac:dyDescent="0.2">
      <c r="N142" s="44"/>
      <c r="O142" s="44"/>
    </row>
    <row r="143" spans="14:15" ht="15" x14ac:dyDescent="0.2">
      <c r="N143" s="44"/>
      <c r="O143" s="44"/>
    </row>
    <row r="144" spans="14:15" ht="15" x14ac:dyDescent="0.2">
      <c r="N144" s="44"/>
      <c r="O144" s="44"/>
    </row>
    <row r="145" spans="14:15" ht="15" x14ac:dyDescent="0.2">
      <c r="N145" s="44"/>
      <c r="O145" s="44"/>
    </row>
    <row r="146" spans="14:15" ht="15" x14ac:dyDescent="0.2">
      <c r="N146" s="44"/>
      <c r="O146" s="44"/>
    </row>
    <row r="147" spans="14:15" ht="15" x14ac:dyDescent="0.2">
      <c r="N147" s="44"/>
      <c r="O147" s="44"/>
    </row>
    <row r="148" spans="14:15" ht="15" x14ac:dyDescent="0.2">
      <c r="N148" s="44"/>
      <c r="O148" s="44"/>
    </row>
  </sheetData>
  <sheetProtection algorithmName="SHA-512" hashValue="TVxUAaYdSmbKtSkAnm4o9VvNAeIuvXgTB/aaY7bVZKO1OikEHNPtehcIukX888CXaV59/NuDo6mCVkGQ7K6lbQ==" saltValue="upraT1e1bFjq2hefNDknIQ==" spinCount="100000" sheet="1" objects="1" scenarios="1"/>
  <mergeCells count="2">
    <mergeCell ref="A4:L4"/>
    <mergeCell ref="F5:G5"/>
  </mergeCells>
  <dataValidations disablePrompts="1" count="2">
    <dataValidation type="list" allowBlank="1" showInputMessage="1" showErrorMessage="1" sqref="K64:K73 K85:K92 K36:K46 K6:K29" xr:uid="{00000000-0002-0000-0000-000000000000}">
      <formula1>$K$95:$K$98</formula1>
    </dataValidation>
    <dataValidation type="list" allowBlank="1" showInputMessage="1" showErrorMessage="1" sqref="D92 D14" xr:uid="{00000000-0002-0000-0000-000001000000}">
      <formula1>$C$94:$C$112</formula1>
    </dataValidation>
  </dataValidations>
  <pageMargins left="0.39370078740157483" right="0.39370078740157483" top="0.43307086614173229" bottom="0.51181102362204722" header="0.27559055118110237" footer="0.19685039370078741"/>
  <pageSetup paperSize="9" scale="77" firstPageNumber="0" fitToHeight="5" orientation="landscape" r:id="rId1"/>
  <headerFooter alignWithMargins="0">
    <oddFooter>&amp;A&amp;Rעמוד &amp;P</oddFooter>
  </headerFooter>
  <rowBreaks count="3" manualBreakCount="3">
    <brk id="17" max="15" man="1"/>
    <brk id="46" max="15" man="1"/>
    <brk id="9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9"/>
  <sheetViews>
    <sheetView rightToLeft="1" view="pageBreakPreview" topLeftCell="A44" zoomScale="75" zoomScaleNormal="83" zoomScaleSheetLayoutView="75" workbookViewId="0">
      <selection activeCell="P52" sqref="P52"/>
    </sheetView>
  </sheetViews>
  <sheetFormatPr defaultRowHeight="12.75" x14ac:dyDescent="0.2"/>
  <cols>
    <col min="1" max="1" width="8" style="1" customWidth="1"/>
    <col min="2" max="2" width="7.42578125" customWidth="1"/>
    <col min="3" max="3" width="42.85546875" customWidth="1"/>
    <col min="4" max="4" width="24.28515625" customWidth="1"/>
    <col min="6" max="7" width="7.7109375" customWidth="1"/>
    <col min="8" max="8" width="7.85546875" customWidth="1"/>
    <col min="9" max="9" width="8.7109375" customWidth="1"/>
    <col min="10" max="10" width="10" customWidth="1"/>
    <col min="11" max="11" width="12.5703125" customWidth="1"/>
    <col min="12" max="12" width="7.42578125" customWidth="1"/>
    <col min="13" max="13" width="10.28515625" customWidth="1"/>
    <col min="14" max="14" width="12.140625" customWidth="1"/>
    <col min="15" max="16" width="15.85546875" style="1" customWidth="1"/>
  </cols>
  <sheetData>
    <row r="1" spans="1:16" ht="18.75" x14ac:dyDescent="0.3">
      <c r="B1" s="38"/>
      <c r="C1" s="38"/>
      <c r="D1" s="38" t="s">
        <v>70</v>
      </c>
      <c r="E1" s="38"/>
      <c r="F1" s="38"/>
      <c r="G1" s="38"/>
      <c r="H1" s="38"/>
      <c r="I1" s="38"/>
      <c r="J1" s="38"/>
      <c r="K1" s="38"/>
      <c r="L1" s="36" t="s">
        <v>69</v>
      </c>
      <c r="M1" s="41">
        <v>0.17</v>
      </c>
      <c r="N1" s="40">
        <f ca="1">TODAY()</f>
        <v>44759</v>
      </c>
      <c r="O1" s="40"/>
      <c r="P1" s="40"/>
    </row>
    <row r="2" spans="1:16" ht="19.5" thickBot="1" x14ac:dyDescent="0.35">
      <c r="A2" s="34"/>
      <c r="B2" s="34"/>
      <c r="C2" s="39" t="s">
        <v>151</v>
      </c>
      <c r="D2" s="34"/>
      <c r="G2" s="35"/>
      <c r="H2" s="44" t="s">
        <v>152</v>
      </c>
      <c r="J2" s="35"/>
      <c r="L2" s="36" t="s">
        <v>153</v>
      </c>
      <c r="M2">
        <v>43</v>
      </c>
    </row>
    <row r="3" spans="1:16" ht="16.5" thickBot="1" x14ac:dyDescent="0.3">
      <c r="A3" s="34"/>
      <c r="B3" s="34"/>
      <c r="C3" s="37" t="s">
        <v>67</v>
      </c>
      <c r="D3" s="34"/>
      <c r="E3" s="35"/>
      <c r="F3" s="35"/>
      <c r="G3" s="35"/>
      <c r="H3" s="35" t="s">
        <v>66</v>
      </c>
      <c r="I3" s="35"/>
      <c r="J3" s="35"/>
      <c r="K3" s="34"/>
      <c r="L3" s="34"/>
      <c r="M3" s="34"/>
      <c r="N3" s="34"/>
      <c r="O3" s="34"/>
      <c r="P3" s="34"/>
    </row>
    <row r="4" spans="1:16" ht="35.25" customHeight="1" thickBot="1" x14ac:dyDescent="0.35">
      <c r="A4" s="230" t="s">
        <v>154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186" t="s">
        <v>256</v>
      </c>
      <c r="N4" s="151" t="s">
        <v>65</v>
      </c>
      <c r="O4"/>
      <c r="P4"/>
    </row>
    <row r="5" spans="1:16" ht="42.75" customHeight="1" thickBot="1" x14ac:dyDescent="0.25">
      <c r="A5" s="152" t="s">
        <v>64</v>
      </c>
      <c r="B5" s="31" t="s">
        <v>63</v>
      </c>
      <c r="C5" s="153" t="s">
        <v>62</v>
      </c>
      <c r="D5" s="154" t="s">
        <v>155</v>
      </c>
      <c r="E5" s="154" t="s">
        <v>61</v>
      </c>
      <c r="F5" s="231" t="s">
        <v>60</v>
      </c>
      <c r="G5" s="231"/>
      <c r="H5" s="154" t="s">
        <v>156</v>
      </c>
      <c r="I5" s="154" t="s">
        <v>157</v>
      </c>
      <c r="J5" s="154" t="s">
        <v>59</v>
      </c>
      <c r="K5" s="154" t="s">
        <v>58</v>
      </c>
      <c r="L5" s="155" t="s">
        <v>158</v>
      </c>
      <c r="M5" s="31" t="s">
        <v>57</v>
      </c>
      <c r="N5" s="30" t="s">
        <v>55</v>
      </c>
      <c r="O5" s="30" t="s">
        <v>56</v>
      </c>
      <c r="P5" s="30" t="s">
        <v>159</v>
      </c>
    </row>
    <row r="6" spans="1:16" ht="35.1" customHeight="1" x14ac:dyDescent="0.2">
      <c r="A6" s="156">
        <v>1</v>
      </c>
      <c r="B6" s="157"/>
      <c r="C6" s="25" t="s">
        <v>160</v>
      </c>
      <c r="D6" s="25" t="s">
        <v>161</v>
      </c>
      <c r="E6" s="25">
        <v>1</v>
      </c>
      <c r="F6" s="26">
        <v>0.29166666666666669</v>
      </c>
      <c r="G6" s="26">
        <v>0.64583333333333337</v>
      </c>
      <c r="H6" s="158"/>
      <c r="I6" s="158"/>
      <c r="J6" s="26" t="s">
        <v>162</v>
      </c>
      <c r="K6" s="25" t="s">
        <v>25</v>
      </c>
      <c r="L6" s="159">
        <v>246.62</v>
      </c>
      <c r="M6" s="97"/>
      <c r="N6" s="160">
        <v>3</v>
      </c>
      <c r="O6" s="161"/>
      <c r="P6" s="162">
        <f>M6*$M$2*6*2</f>
        <v>0</v>
      </c>
    </row>
    <row r="7" spans="1:16" ht="35.1" customHeight="1" x14ac:dyDescent="0.2">
      <c r="A7" s="163">
        <v>2</v>
      </c>
      <c r="B7" s="164"/>
      <c r="C7" s="21" t="s">
        <v>163</v>
      </c>
      <c r="D7" s="21" t="s">
        <v>164</v>
      </c>
      <c r="E7" s="21"/>
      <c r="F7" s="3"/>
      <c r="G7" s="3">
        <v>0.66666666666666663</v>
      </c>
      <c r="H7" s="165"/>
      <c r="I7" s="165"/>
      <c r="J7" s="3" t="s">
        <v>165</v>
      </c>
      <c r="K7" s="21" t="s">
        <v>25</v>
      </c>
      <c r="L7" s="166"/>
      <c r="M7" s="98"/>
      <c r="N7" s="167">
        <v>1.5</v>
      </c>
      <c r="O7" s="168" t="s">
        <v>50</v>
      </c>
      <c r="P7" s="169">
        <f>M7*$M$2*4</f>
        <v>0</v>
      </c>
    </row>
    <row r="8" spans="1:16" ht="35.1" customHeight="1" x14ac:dyDescent="0.2">
      <c r="A8" s="163">
        <v>4</v>
      </c>
      <c r="B8" s="164"/>
      <c r="C8" s="21" t="s">
        <v>166</v>
      </c>
      <c r="D8" s="21" t="s">
        <v>167</v>
      </c>
      <c r="E8" s="21">
        <v>6</v>
      </c>
      <c r="F8" s="3">
        <v>0.29166666666666669</v>
      </c>
      <c r="G8" s="3">
        <v>0.65277777777777779</v>
      </c>
      <c r="H8" s="165"/>
      <c r="I8" s="165"/>
      <c r="J8" s="3" t="s">
        <v>162</v>
      </c>
      <c r="K8" s="21" t="s">
        <v>168</v>
      </c>
      <c r="L8" s="166">
        <v>293.3</v>
      </c>
      <c r="M8" s="98"/>
      <c r="N8" s="167">
        <v>3</v>
      </c>
      <c r="O8" s="168" t="s">
        <v>169</v>
      </c>
      <c r="P8" s="169">
        <f t="shared" ref="P8:P12" si="0">M8*$M$2*6*2</f>
        <v>0</v>
      </c>
    </row>
    <row r="9" spans="1:16" ht="35.1" customHeight="1" x14ac:dyDescent="0.2">
      <c r="A9" s="163">
        <v>5</v>
      </c>
      <c r="B9" s="170"/>
      <c r="C9" s="21" t="s">
        <v>170</v>
      </c>
      <c r="D9" s="21" t="s">
        <v>171</v>
      </c>
      <c r="E9" s="21">
        <v>4</v>
      </c>
      <c r="F9" s="3"/>
      <c r="G9" s="3"/>
      <c r="H9" s="165"/>
      <c r="I9" s="165"/>
      <c r="J9" s="3" t="s">
        <v>162</v>
      </c>
      <c r="K9" s="21" t="s">
        <v>168</v>
      </c>
      <c r="L9" s="166"/>
      <c r="M9" s="98"/>
      <c r="N9" s="167">
        <v>2.5</v>
      </c>
      <c r="O9" s="168" t="s">
        <v>172</v>
      </c>
      <c r="P9" s="169">
        <f t="shared" si="0"/>
        <v>0</v>
      </c>
    </row>
    <row r="10" spans="1:16" ht="35.1" customHeight="1" x14ac:dyDescent="0.2">
      <c r="A10" s="163">
        <v>6</v>
      </c>
      <c r="B10" s="164"/>
      <c r="C10" s="21" t="s">
        <v>173</v>
      </c>
      <c r="D10" s="21" t="s">
        <v>174</v>
      </c>
      <c r="E10" s="21">
        <v>3</v>
      </c>
      <c r="F10" s="3"/>
      <c r="G10" s="3"/>
      <c r="H10" s="165"/>
      <c r="I10" s="165"/>
      <c r="J10" s="3" t="s">
        <v>162</v>
      </c>
      <c r="K10" s="21" t="s">
        <v>168</v>
      </c>
      <c r="L10" s="166">
        <v>199</v>
      </c>
      <c r="M10" s="98"/>
      <c r="N10" s="167">
        <v>2</v>
      </c>
      <c r="O10" s="168" t="s">
        <v>175</v>
      </c>
      <c r="P10" s="169">
        <f t="shared" si="0"/>
        <v>0</v>
      </c>
    </row>
    <row r="11" spans="1:16" ht="35.1" customHeight="1" x14ac:dyDescent="0.2">
      <c r="A11" s="163">
        <v>7</v>
      </c>
      <c r="B11" s="164"/>
      <c r="C11" s="21" t="s">
        <v>176</v>
      </c>
      <c r="D11" s="21" t="s">
        <v>174</v>
      </c>
      <c r="E11" s="21">
        <v>3</v>
      </c>
      <c r="F11" s="3"/>
      <c r="G11" s="3"/>
      <c r="H11" s="165"/>
      <c r="I11" s="165"/>
      <c r="J11" s="3" t="s">
        <v>162</v>
      </c>
      <c r="K11" s="21" t="s">
        <v>25</v>
      </c>
      <c r="L11" s="166">
        <v>155</v>
      </c>
      <c r="M11" s="98"/>
      <c r="N11" s="167">
        <v>2</v>
      </c>
      <c r="O11" s="168"/>
      <c r="P11" s="169">
        <f t="shared" si="0"/>
        <v>0</v>
      </c>
    </row>
    <row r="12" spans="1:16" ht="35.1" customHeight="1" x14ac:dyDescent="0.2">
      <c r="A12" s="163">
        <v>10</v>
      </c>
      <c r="B12" s="164"/>
      <c r="C12" s="21" t="s">
        <v>177</v>
      </c>
      <c r="D12" s="21" t="s">
        <v>178</v>
      </c>
      <c r="E12" s="21">
        <v>1</v>
      </c>
      <c r="F12" s="3">
        <v>0.29166666666666669</v>
      </c>
      <c r="G12" s="3">
        <v>0.69791666666666663</v>
      </c>
      <c r="H12" s="165"/>
      <c r="I12" s="165"/>
      <c r="J12" s="3" t="s">
        <v>162</v>
      </c>
      <c r="K12" s="21" t="s">
        <v>25</v>
      </c>
      <c r="L12" s="166">
        <v>158.80000000000001</v>
      </c>
      <c r="M12" s="98"/>
      <c r="N12" s="167">
        <v>2.5</v>
      </c>
      <c r="O12" s="168" t="s">
        <v>179</v>
      </c>
      <c r="P12" s="169">
        <f t="shared" si="0"/>
        <v>0</v>
      </c>
    </row>
    <row r="13" spans="1:16" ht="35.1" customHeight="1" x14ac:dyDescent="0.2">
      <c r="A13" s="163">
        <v>11</v>
      </c>
      <c r="B13" s="164"/>
      <c r="C13" s="21" t="s">
        <v>180</v>
      </c>
      <c r="D13" s="21" t="s">
        <v>181</v>
      </c>
      <c r="E13" s="21">
        <v>3</v>
      </c>
      <c r="F13" s="3">
        <v>0.29166666666666669</v>
      </c>
      <c r="G13" s="3">
        <v>0.70833333333333337</v>
      </c>
      <c r="H13" s="165"/>
      <c r="I13" s="165"/>
      <c r="J13" s="3" t="s">
        <v>162</v>
      </c>
      <c r="K13" s="21" t="s">
        <v>25</v>
      </c>
      <c r="L13" s="166">
        <v>244.43</v>
      </c>
      <c r="M13" s="98"/>
      <c r="N13" s="167">
        <v>2.5</v>
      </c>
      <c r="O13" s="168" t="s">
        <v>182</v>
      </c>
      <c r="P13" s="169">
        <f>M13*$M$2*7*2</f>
        <v>0</v>
      </c>
    </row>
    <row r="14" spans="1:16" ht="35.1" customHeight="1" x14ac:dyDescent="0.2">
      <c r="A14" s="163">
        <v>12</v>
      </c>
      <c r="B14" s="164"/>
      <c r="C14" s="21" t="s">
        <v>183</v>
      </c>
      <c r="D14" s="21" t="s">
        <v>181</v>
      </c>
      <c r="E14" s="21">
        <v>1</v>
      </c>
      <c r="F14" s="3"/>
      <c r="G14" s="3"/>
      <c r="H14" s="165"/>
      <c r="I14" s="165"/>
      <c r="J14" s="3" t="s">
        <v>44</v>
      </c>
      <c r="K14" s="21" t="s">
        <v>25</v>
      </c>
      <c r="L14" s="166">
        <v>244.43</v>
      </c>
      <c r="M14" s="98"/>
      <c r="N14" s="167">
        <v>2</v>
      </c>
      <c r="O14" s="168" t="s">
        <v>50</v>
      </c>
      <c r="P14" s="169">
        <f>M14*$M$2*5</f>
        <v>0</v>
      </c>
    </row>
    <row r="15" spans="1:16" ht="35.1" customHeight="1" x14ac:dyDescent="0.2">
      <c r="A15" s="163">
        <v>13</v>
      </c>
      <c r="B15" s="164"/>
      <c r="C15" s="21" t="s">
        <v>184</v>
      </c>
      <c r="D15" s="21" t="s">
        <v>181</v>
      </c>
      <c r="E15" s="21">
        <v>2</v>
      </c>
      <c r="F15" s="3"/>
      <c r="G15" s="3"/>
      <c r="H15" s="165"/>
      <c r="I15" s="165"/>
      <c r="J15" s="3" t="s">
        <v>44</v>
      </c>
      <c r="K15" s="21" t="s">
        <v>25</v>
      </c>
      <c r="L15" s="166">
        <v>245.43</v>
      </c>
      <c r="M15" s="98"/>
      <c r="N15" s="167">
        <v>2</v>
      </c>
      <c r="O15" s="168" t="s">
        <v>50</v>
      </c>
      <c r="P15" s="169">
        <f>M15*$M$2*5</f>
        <v>0</v>
      </c>
    </row>
    <row r="16" spans="1:16" ht="35.1" customHeight="1" x14ac:dyDescent="0.2">
      <c r="A16" s="163">
        <v>14</v>
      </c>
      <c r="B16" s="164"/>
      <c r="C16" s="21" t="s">
        <v>185</v>
      </c>
      <c r="D16" s="21" t="s">
        <v>186</v>
      </c>
      <c r="E16" s="21">
        <v>3</v>
      </c>
      <c r="F16" s="3">
        <v>0.29166666666666669</v>
      </c>
      <c r="G16" s="3"/>
      <c r="H16" s="165"/>
      <c r="I16" s="165"/>
      <c r="J16" s="3" t="s">
        <v>162</v>
      </c>
      <c r="K16" s="21" t="s">
        <v>25</v>
      </c>
      <c r="L16" s="166">
        <v>189.14</v>
      </c>
      <c r="M16" s="98"/>
      <c r="N16" s="167">
        <v>3</v>
      </c>
      <c r="O16" s="168"/>
      <c r="P16" s="169">
        <f t="shared" ref="P16:P17" si="1">M16*$M$2*6*2</f>
        <v>0</v>
      </c>
    </row>
    <row r="17" spans="1:16" ht="35.1" customHeight="1" x14ac:dyDescent="0.2">
      <c r="A17" s="163">
        <v>15</v>
      </c>
      <c r="B17" s="164"/>
      <c r="C17" s="21" t="s">
        <v>187</v>
      </c>
      <c r="D17" s="21" t="s">
        <v>186</v>
      </c>
      <c r="E17" s="21">
        <v>1</v>
      </c>
      <c r="F17" s="3">
        <v>0.29166666666666669</v>
      </c>
      <c r="G17" s="3"/>
      <c r="H17" s="165"/>
      <c r="I17" s="165"/>
      <c r="J17" s="3" t="s">
        <v>162</v>
      </c>
      <c r="K17" s="21" t="s">
        <v>25</v>
      </c>
      <c r="L17" s="166">
        <v>158.84</v>
      </c>
      <c r="M17" s="98"/>
      <c r="N17" s="167">
        <v>2</v>
      </c>
      <c r="O17" s="168"/>
      <c r="P17" s="169">
        <f t="shared" si="1"/>
        <v>0</v>
      </c>
    </row>
    <row r="18" spans="1:16" ht="35.1" customHeight="1" x14ac:dyDescent="0.2">
      <c r="A18" s="163">
        <v>16</v>
      </c>
      <c r="B18" s="164"/>
      <c r="C18" s="21" t="s">
        <v>183</v>
      </c>
      <c r="D18" s="21" t="s">
        <v>188</v>
      </c>
      <c r="E18" s="21">
        <v>1</v>
      </c>
      <c r="F18" s="3">
        <v>0.3125</v>
      </c>
      <c r="G18" s="3"/>
      <c r="H18" s="165"/>
      <c r="I18" s="165"/>
      <c r="J18" s="3" t="s">
        <v>44</v>
      </c>
      <c r="K18" s="21" t="s">
        <v>25</v>
      </c>
      <c r="L18" s="166">
        <v>94</v>
      </c>
      <c r="M18" s="98"/>
      <c r="N18" s="167">
        <v>1.5</v>
      </c>
      <c r="O18" s="168"/>
      <c r="P18" s="169">
        <f>M18*$M$2*5*2</f>
        <v>0</v>
      </c>
    </row>
    <row r="19" spans="1:16" ht="35.1" customHeight="1" x14ac:dyDescent="0.2">
      <c r="A19" s="163">
        <v>17</v>
      </c>
      <c r="B19" s="164"/>
      <c r="C19" s="21" t="s">
        <v>189</v>
      </c>
      <c r="D19" s="21" t="s">
        <v>190</v>
      </c>
      <c r="E19" s="21">
        <v>1</v>
      </c>
      <c r="F19" s="3">
        <v>0.29166666666666669</v>
      </c>
      <c r="G19" s="3">
        <v>0.6875</v>
      </c>
      <c r="H19" s="165"/>
      <c r="I19" s="165"/>
      <c r="J19" s="3" t="s">
        <v>162</v>
      </c>
      <c r="K19" s="21" t="s">
        <v>25</v>
      </c>
      <c r="L19" s="166">
        <v>183.4</v>
      </c>
      <c r="M19" s="98"/>
      <c r="N19" s="167">
        <v>2</v>
      </c>
      <c r="O19" s="168" t="s">
        <v>191</v>
      </c>
      <c r="P19" s="169">
        <f t="shared" ref="P19" si="2">M19*$M$2*6*2</f>
        <v>0</v>
      </c>
    </row>
    <row r="20" spans="1:16" ht="35.1" customHeight="1" x14ac:dyDescent="0.2">
      <c r="A20" s="163">
        <v>18</v>
      </c>
      <c r="B20" s="164"/>
      <c r="C20" s="21" t="s">
        <v>187</v>
      </c>
      <c r="D20" s="21" t="s">
        <v>192</v>
      </c>
      <c r="E20" s="21">
        <v>1</v>
      </c>
      <c r="F20" s="3">
        <v>0.30208333333333331</v>
      </c>
      <c r="G20" s="3"/>
      <c r="H20" s="165"/>
      <c r="I20" s="165"/>
      <c r="J20" s="3" t="s">
        <v>44</v>
      </c>
      <c r="K20" s="21" t="s">
        <v>25</v>
      </c>
      <c r="L20" s="166">
        <v>142.12</v>
      </c>
      <c r="M20" s="98"/>
      <c r="N20" s="167">
        <v>2</v>
      </c>
      <c r="O20" s="168"/>
      <c r="P20" s="169">
        <f t="shared" ref="P20:P28" si="3">M20*$M$2*5*2</f>
        <v>0</v>
      </c>
    </row>
    <row r="21" spans="1:16" ht="35.1" customHeight="1" x14ac:dyDescent="0.2">
      <c r="A21" s="163">
        <v>19</v>
      </c>
      <c r="B21" s="164"/>
      <c r="C21" s="21" t="s">
        <v>193</v>
      </c>
      <c r="D21" s="21" t="s">
        <v>194</v>
      </c>
      <c r="E21" s="21">
        <v>8</v>
      </c>
      <c r="F21" s="3">
        <v>0.28472222222222221</v>
      </c>
      <c r="G21" s="3"/>
      <c r="H21" s="165"/>
      <c r="I21" s="165"/>
      <c r="J21" s="3" t="s">
        <v>44</v>
      </c>
      <c r="K21" s="21" t="s">
        <v>195</v>
      </c>
      <c r="L21" s="166">
        <v>230.6</v>
      </c>
      <c r="M21" s="98"/>
      <c r="N21" s="167">
        <v>2.5</v>
      </c>
      <c r="O21" s="168"/>
      <c r="P21" s="169">
        <f t="shared" si="3"/>
        <v>0</v>
      </c>
    </row>
    <row r="22" spans="1:16" ht="35.1" customHeight="1" x14ac:dyDescent="0.2">
      <c r="A22" s="163">
        <v>20</v>
      </c>
      <c r="B22" s="164"/>
      <c r="C22" s="21" t="s">
        <v>196</v>
      </c>
      <c r="D22" s="21" t="s">
        <v>197</v>
      </c>
      <c r="E22" s="21">
        <v>1</v>
      </c>
      <c r="F22" s="3">
        <v>0.30208333333333331</v>
      </c>
      <c r="G22" s="3">
        <v>0.65625</v>
      </c>
      <c r="H22" s="165"/>
      <c r="I22" s="165"/>
      <c r="J22" s="3" t="s">
        <v>44</v>
      </c>
      <c r="K22" s="21" t="s">
        <v>25</v>
      </c>
      <c r="L22" s="166">
        <v>106.12</v>
      </c>
      <c r="M22" s="98"/>
      <c r="N22" s="167">
        <v>1.5</v>
      </c>
      <c r="O22" s="168"/>
      <c r="P22" s="169">
        <f t="shared" si="3"/>
        <v>0</v>
      </c>
    </row>
    <row r="23" spans="1:16" ht="35.1" customHeight="1" x14ac:dyDescent="0.2">
      <c r="A23" s="163">
        <v>21</v>
      </c>
      <c r="B23" s="171"/>
      <c r="C23" s="21" t="s">
        <v>198</v>
      </c>
      <c r="D23" s="21" t="s">
        <v>199</v>
      </c>
      <c r="E23" s="21">
        <v>3</v>
      </c>
      <c r="F23" s="3">
        <v>0.29166666666666669</v>
      </c>
      <c r="G23" s="3">
        <v>0.60416666666666663</v>
      </c>
      <c r="H23" s="165"/>
      <c r="I23" s="165"/>
      <c r="J23" s="3" t="s">
        <v>162</v>
      </c>
      <c r="K23" s="21" t="s">
        <v>25</v>
      </c>
      <c r="L23" s="166">
        <v>180.2</v>
      </c>
      <c r="M23" s="98"/>
      <c r="N23" s="167">
        <v>3</v>
      </c>
      <c r="O23" s="168" t="s">
        <v>191</v>
      </c>
      <c r="P23" s="169">
        <f t="shared" ref="P23" si="4">M23*$M$2*6*2</f>
        <v>0</v>
      </c>
    </row>
    <row r="24" spans="1:16" ht="35.1" customHeight="1" x14ac:dyDescent="0.2">
      <c r="A24" s="163">
        <v>22</v>
      </c>
      <c r="B24" s="164"/>
      <c r="C24" s="21" t="s">
        <v>200</v>
      </c>
      <c r="D24" s="21" t="s">
        <v>201</v>
      </c>
      <c r="E24" s="21">
        <v>1</v>
      </c>
      <c r="F24" s="3">
        <v>0.29166666666666669</v>
      </c>
      <c r="G24" s="3">
        <v>0.58333333333333337</v>
      </c>
      <c r="H24" s="165"/>
      <c r="I24" s="165"/>
      <c r="J24" s="3" t="s">
        <v>44</v>
      </c>
      <c r="K24" s="21" t="s">
        <v>25</v>
      </c>
      <c r="L24" s="166">
        <v>178.7</v>
      </c>
      <c r="M24" s="98"/>
      <c r="N24" s="167">
        <v>2</v>
      </c>
      <c r="O24" s="168"/>
      <c r="P24" s="169">
        <f t="shared" si="3"/>
        <v>0</v>
      </c>
    </row>
    <row r="25" spans="1:16" ht="35.1" customHeight="1" x14ac:dyDescent="0.2">
      <c r="A25" s="163">
        <v>23</v>
      </c>
      <c r="B25" s="164"/>
      <c r="C25" s="21" t="s">
        <v>202</v>
      </c>
      <c r="D25" s="21" t="s">
        <v>203</v>
      </c>
      <c r="E25" s="21">
        <v>2</v>
      </c>
      <c r="F25" s="3">
        <v>0.29166666666666669</v>
      </c>
      <c r="G25" s="3"/>
      <c r="H25" s="165"/>
      <c r="I25" s="165"/>
      <c r="J25" s="3" t="s">
        <v>44</v>
      </c>
      <c r="K25" s="21" t="s">
        <v>25</v>
      </c>
      <c r="L25" s="166">
        <v>137.78</v>
      </c>
      <c r="M25" s="98"/>
      <c r="N25" s="167">
        <v>1.5</v>
      </c>
      <c r="O25" s="168"/>
      <c r="P25" s="169">
        <f t="shared" si="3"/>
        <v>0</v>
      </c>
    </row>
    <row r="26" spans="1:16" ht="35.1" customHeight="1" x14ac:dyDescent="0.2">
      <c r="A26" s="163">
        <v>24</v>
      </c>
      <c r="B26" s="164"/>
      <c r="C26" s="21" t="s">
        <v>204</v>
      </c>
      <c r="D26" s="21" t="s">
        <v>205</v>
      </c>
      <c r="E26" s="21">
        <v>2</v>
      </c>
      <c r="F26" s="3">
        <v>0.29166666666666669</v>
      </c>
      <c r="G26" s="3">
        <v>0.64583333333333337</v>
      </c>
      <c r="H26" s="165"/>
      <c r="I26" s="165"/>
      <c r="J26" s="3" t="s">
        <v>162</v>
      </c>
      <c r="K26" s="21" t="s">
        <v>25</v>
      </c>
      <c r="L26" s="166">
        <v>251.3</v>
      </c>
      <c r="M26" s="98"/>
      <c r="N26" s="167">
        <v>3</v>
      </c>
      <c r="O26" s="168" t="s">
        <v>206</v>
      </c>
      <c r="P26" s="169">
        <f t="shared" ref="P26" si="5">M26*$M$2*6*2</f>
        <v>0</v>
      </c>
    </row>
    <row r="27" spans="1:16" ht="35.1" customHeight="1" x14ac:dyDescent="0.2">
      <c r="A27" s="163">
        <v>25</v>
      </c>
      <c r="B27" s="171"/>
      <c r="C27" s="21" t="s">
        <v>207</v>
      </c>
      <c r="D27" s="21" t="s">
        <v>208</v>
      </c>
      <c r="E27" s="21">
        <v>5</v>
      </c>
      <c r="F27" s="3">
        <v>0.29166666666666669</v>
      </c>
      <c r="G27" s="3">
        <v>0.54166666666666663</v>
      </c>
      <c r="H27" s="165"/>
      <c r="I27" s="165"/>
      <c r="J27" s="3" t="s">
        <v>44</v>
      </c>
      <c r="K27" s="21" t="s">
        <v>168</v>
      </c>
      <c r="L27" s="166">
        <v>221.5</v>
      </c>
      <c r="M27" s="98"/>
      <c r="N27" s="167">
        <v>2.5</v>
      </c>
      <c r="O27" s="168" t="s">
        <v>209</v>
      </c>
      <c r="P27" s="169">
        <f t="shared" si="3"/>
        <v>0</v>
      </c>
    </row>
    <row r="28" spans="1:16" ht="35.1" customHeight="1" x14ac:dyDescent="0.2">
      <c r="A28" s="163">
        <v>26</v>
      </c>
      <c r="B28" s="171"/>
      <c r="C28" s="21" t="s">
        <v>210</v>
      </c>
      <c r="D28" s="21" t="s">
        <v>208</v>
      </c>
      <c r="E28" s="21">
        <v>2</v>
      </c>
      <c r="F28" s="3">
        <v>0.3125</v>
      </c>
      <c r="G28" s="3">
        <v>0.54166666666666663</v>
      </c>
      <c r="H28" s="165"/>
      <c r="I28" s="165"/>
      <c r="J28" s="3" t="s">
        <v>44</v>
      </c>
      <c r="K28" s="21" t="s">
        <v>25</v>
      </c>
      <c r="L28" s="166"/>
      <c r="M28" s="98"/>
      <c r="N28" s="167">
        <v>2</v>
      </c>
      <c r="O28" s="168" t="s">
        <v>209</v>
      </c>
      <c r="P28" s="169">
        <f t="shared" si="3"/>
        <v>0</v>
      </c>
    </row>
    <row r="29" spans="1:16" ht="35.1" customHeight="1" x14ac:dyDescent="0.2">
      <c r="A29" s="163">
        <v>27</v>
      </c>
      <c r="B29" s="164"/>
      <c r="C29" s="21" t="s">
        <v>211</v>
      </c>
      <c r="D29" s="21" t="s">
        <v>212</v>
      </c>
      <c r="E29" s="21">
        <v>2</v>
      </c>
      <c r="F29" s="3">
        <v>0.2986111111111111</v>
      </c>
      <c r="G29" s="3">
        <v>0.6875</v>
      </c>
      <c r="H29" s="165"/>
      <c r="I29" s="165"/>
      <c r="J29" s="3" t="s">
        <v>162</v>
      </c>
      <c r="K29" s="21" t="s">
        <v>25</v>
      </c>
      <c r="L29" s="166">
        <v>196.4</v>
      </c>
      <c r="M29" s="98"/>
      <c r="N29" s="167">
        <v>1.5</v>
      </c>
      <c r="O29" s="168" t="s">
        <v>179</v>
      </c>
      <c r="P29" s="169">
        <f t="shared" ref="P29:P34" si="6">M29*$M$2*6*2</f>
        <v>0</v>
      </c>
    </row>
    <row r="30" spans="1:16" ht="35.1" customHeight="1" x14ac:dyDescent="0.2">
      <c r="A30" s="163">
        <v>28</v>
      </c>
      <c r="B30" s="164"/>
      <c r="C30" s="21" t="s">
        <v>213</v>
      </c>
      <c r="D30" s="21" t="s">
        <v>214</v>
      </c>
      <c r="E30" s="21">
        <v>1</v>
      </c>
      <c r="F30" s="3">
        <v>0.58333333333333337</v>
      </c>
      <c r="G30" s="3">
        <v>0.63541666666666663</v>
      </c>
      <c r="H30" s="165"/>
      <c r="I30" s="165"/>
      <c r="J30" s="3" t="s">
        <v>162</v>
      </c>
      <c r="K30" s="21" t="s">
        <v>25</v>
      </c>
      <c r="L30" s="166">
        <v>210</v>
      </c>
      <c r="M30" s="98"/>
      <c r="N30" s="167">
        <v>2.5</v>
      </c>
      <c r="O30" s="168" t="s">
        <v>215</v>
      </c>
      <c r="P30" s="169">
        <f t="shared" si="6"/>
        <v>0</v>
      </c>
    </row>
    <row r="31" spans="1:16" ht="35.1" customHeight="1" x14ac:dyDescent="0.2">
      <c r="A31" s="163">
        <v>29</v>
      </c>
      <c r="B31" s="164"/>
      <c r="C31" s="21" t="s">
        <v>187</v>
      </c>
      <c r="D31" s="21" t="s">
        <v>216</v>
      </c>
      <c r="E31" s="21">
        <v>1</v>
      </c>
      <c r="F31" s="3">
        <v>0.29166666666666669</v>
      </c>
      <c r="G31" s="3">
        <v>0.70833333333333337</v>
      </c>
      <c r="H31" s="172"/>
      <c r="I31" s="172"/>
      <c r="J31" s="3" t="s">
        <v>162</v>
      </c>
      <c r="K31" s="21" t="s">
        <v>34</v>
      </c>
      <c r="L31" s="166">
        <v>199.6</v>
      </c>
      <c r="M31" s="98"/>
      <c r="N31" s="167">
        <v>2.5</v>
      </c>
      <c r="O31" s="173" t="s">
        <v>169</v>
      </c>
      <c r="P31" s="169">
        <f t="shared" si="6"/>
        <v>0</v>
      </c>
    </row>
    <row r="32" spans="1:16" ht="35.1" customHeight="1" x14ac:dyDescent="0.2">
      <c r="A32" s="163">
        <v>30</v>
      </c>
      <c r="B32" s="164"/>
      <c r="C32" s="21" t="s">
        <v>217</v>
      </c>
      <c r="D32" s="21" t="s">
        <v>218</v>
      </c>
      <c r="E32" s="21">
        <v>3</v>
      </c>
      <c r="F32" s="3">
        <v>0.29166666666666669</v>
      </c>
      <c r="G32" s="3">
        <v>0.55208333333333337</v>
      </c>
      <c r="H32" s="165"/>
      <c r="I32" s="165"/>
      <c r="J32" s="3" t="s">
        <v>162</v>
      </c>
      <c r="K32" s="21" t="s">
        <v>25</v>
      </c>
      <c r="L32" s="166">
        <v>237</v>
      </c>
      <c r="M32" s="98"/>
      <c r="N32" s="167"/>
      <c r="O32" s="168" t="s">
        <v>219</v>
      </c>
      <c r="P32" s="169">
        <f t="shared" si="6"/>
        <v>0</v>
      </c>
    </row>
    <row r="33" spans="1:16" ht="35.1" customHeight="1" x14ac:dyDescent="0.2">
      <c r="A33" s="163">
        <v>31</v>
      </c>
      <c r="B33" s="164"/>
      <c r="C33" s="21" t="s">
        <v>220</v>
      </c>
      <c r="D33" s="21" t="s">
        <v>221</v>
      </c>
      <c r="E33" s="21">
        <v>7</v>
      </c>
      <c r="F33" s="3">
        <v>0.29166666666666669</v>
      </c>
      <c r="G33" s="3"/>
      <c r="H33" s="165"/>
      <c r="I33" s="165"/>
      <c r="J33" s="3" t="s">
        <v>162</v>
      </c>
      <c r="K33" s="21" t="s">
        <v>195</v>
      </c>
      <c r="L33" s="166">
        <v>273</v>
      </c>
      <c r="M33" s="98"/>
      <c r="N33" s="167">
        <v>3</v>
      </c>
      <c r="O33" s="168" t="s">
        <v>222</v>
      </c>
      <c r="P33" s="169">
        <f t="shared" si="6"/>
        <v>0</v>
      </c>
    </row>
    <row r="34" spans="1:16" ht="35.1" customHeight="1" x14ac:dyDescent="0.2">
      <c r="A34" s="163">
        <v>32</v>
      </c>
      <c r="B34" s="164"/>
      <c r="C34" s="21" t="s">
        <v>223</v>
      </c>
      <c r="D34" s="21" t="s">
        <v>218</v>
      </c>
      <c r="E34" s="21">
        <v>5</v>
      </c>
      <c r="F34" s="3">
        <v>0.29166666666666669</v>
      </c>
      <c r="G34" s="3">
        <v>0.55208333333333337</v>
      </c>
      <c r="H34" s="165"/>
      <c r="I34" s="165"/>
      <c r="J34" s="3" t="s">
        <v>162</v>
      </c>
      <c r="K34" s="21" t="s">
        <v>195</v>
      </c>
      <c r="L34" s="166">
        <v>273</v>
      </c>
      <c r="M34" s="98"/>
      <c r="N34" s="167">
        <v>3</v>
      </c>
      <c r="O34" s="168" t="s">
        <v>219</v>
      </c>
      <c r="P34" s="169">
        <f t="shared" si="6"/>
        <v>0</v>
      </c>
    </row>
    <row r="35" spans="1:16" ht="35.1" customHeight="1" x14ac:dyDescent="0.2">
      <c r="A35" s="163">
        <v>33</v>
      </c>
      <c r="B35" s="164"/>
      <c r="C35" s="21" t="s">
        <v>224</v>
      </c>
      <c r="D35" s="21" t="s">
        <v>225</v>
      </c>
      <c r="E35" s="21">
        <v>1</v>
      </c>
      <c r="F35" s="3">
        <v>0.31944444444444448</v>
      </c>
      <c r="G35" s="3"/>
      <c r="H35" s="165"/>
      <c r="I35" s="165"/>
      <c r="J35" s="3" t="s">
        <v>44</v>
      </c>
      <c r="K35" s="21" t="s">
        <v>25</v>
      </c>
      <c r="L35" s="166">
        <v>89.9</v>
      </c>
      <c r="M35" s="98"/>
      <c r="N35" s="167">
        <v>1.5</v>
      </c>
      <c r="O35" s="168"/>
      <c r="P35" s="169">
        <f t="shared" ref="P35" si="7">M35*$M$2*5*2</f>
        <v>0</v>
      </c>
    </row>
    <row r="36" spans="1:16" ht="35.1" customHeight="1" x14ac:dyDescent="0.2">
      <c r="A36" s="163">
        <v>34</v>
      </c>
      <c r="B36" s="164"/>
      <c r="C36" s="21" t="s">
        <v>226</v>
      </c>
      <c r="D36" s="21" t="s">
        <v>227</v>
      </c>
      <c r="E36" s="21">
        <v>2</v>
      </c>
      <c r="F36" s="3">
        <v>0.2986111111111111</v>
      </c>
      <c r="G36" s="3">
        <v>0.66666666666666663</v>
      </c>
      <c r="H36" s="165"/>
      <c r="I36" s="165"/>
      <c r="J36" s="3" t="s">
        <v>162</v>
      </c>
      <c r="K36" s="21" t="s">
        <v>25</v>
      </c>
      <c r="L36" s="166">
        <v>97.2</v>
      </c>
      <c r="M36" s="98"/>
      <c r="N36" s="167">
        <v>1.5</v>
      </c>
      <c r="O36" s="168" t="s">
        <v>169</v>
      </c>
      <c r="P36" s="169">
        <f t="shared" ref="P36:P37" si="8">M36*$M$2*6*2</f>
        <v>0</v>
      </c>
    </row>
    <row r="37" spans="1:16" ht="35.1" customHeight="1" x14ac:dyDescent="0.2">
      <c r="A37" s="163">
        <v>35</v>
      </c>
      <c r="B37" s="164"/>
      <c r="C37" s="21" t="s">
        <v>228</v>
      </c>
      <c r="D37" s="21" t="s">
        <v>229</v>
      </c>
      <c r="E37" s="21">
        <v>3</v>
      </c>
      <c r="F37" s="3">
        <v>0.29166666666666669</v>
      </c>
      <c r="G37" s="3">
        <v>0.59722222222222221</v>
      </c>
      <c r="H37" s="165"/>
      <c r="I37" s="165"/>
      <c r="J37" s="3" t="s">
        <v>162</v>
      </c>
      <c r="K37" s="21" t="s">
        <v>168</v>
      </c>
      <c r="L37" s="166">
        <v>222</v>
      </c>
      <c r="M37" s="98"/>
      <c r="N37" s="167">
        <v>2</v>
      </c>
      <c r="O37" s="168" t="s">
        <v>230</v>
      </c>
      <c r="P37" s="169">
        <f t="shared" si="8"/>
        <v>0</v>
      </c>
    </row>
    <row r="38" spans="1:16" ht="35.1" customHeight="1" x14ac:dyDescent="0.2">
      <c r="A38" s="163">
        <v>36</v>
      </c>
      <c r="B38" s="164"/>
      <c r="C38" s="21" t="s">
        <v>231</v>
      </c>
      <c r="D38" s="21" t="s">
        <v>232</v>
      </c>
      <c r="E38" s="21">
        <v>4</v>
      </c>
      <c r="F38" s="3">
        <v>0.29166666666666669</v>
      </c>
      <c r="G38" s="3">
        <v>0.57291666666666663</v>
      </c>
      <c r="H38" s="165"/>
      <c r="I38" s="165"/>
      <c r="J38" s="3" t="s">
        <v>44</v>
      </c>
      <c r="K38" s="21" t="s">
        <v>25</v>
      </c>
      <c r="L38" s="166">
        <v>221.4</v>
      </c>
      <c r="M38" s="98"/>
      <c r="N38" s="167">
        <v>2</v>
      </c>
      <c r="O38" s="168" t="s">
        <v>233</v>
      </c>
      <c r="P38" s="169">
        <f t="shared" ref="P38:P40" si="9">M38*$M$2*5*2</f>
        <v>0</v>
      </c>
    </row>
    <row r="39" spans="1:16" ht="35.1" customHeight="1" x14ac:dyDescent="0.2">
      <c r="A39" s="163">
        <v>37</v>
      </c>
      <c r="B39" s="164"/>
      <c r="C39" s="21" t="s">
        <v>234</v>
      </c>
      <c r="D39" s="21" t="s">
        <v>232</v>
      </c>
      <c r="E39" s="21">
        <v>2</v>
      </c>
      <c r="F39" s="3">
        <v>0.29166666666666669</v>
      </c>
      <c r="G39" s="3"/>
      <c r="H39" s="165"/>
      <c r="I39" s="165"/>
      <c r="J39" s="3" t="s">
        <v>44</v>
      </c>
      <c r="K39" s="21" t="s">
        <v>25</v>
      </c>
      <c r="L39" s="166">
        <v>180.78</v>
      </c>
      <c r="M39" s="98"/>
      <c r="N39" s="167"/>
      <c r="O39" s="168"/>
      <c r="P39" s="169">
        <f t="shared" si="9"/>
        <v>0</v>
      </c>
    </row>
    <row r="40" spans="1:16" ht="35.1" customHeight="1" x14ac:dyDescent="0.2">
      <c r="A40" s="163">
        <v>38</v>
      </c>
      <c r="B40" s="164"/>
      <c r="C40" s="21" t="s">
        <v>235</v>
      </c>
      <c r="D40" s="21" t="s">
        <v>236</v>
      </c>
      <c r="E40" s="21">
        <v>9</v>
      </c>
      <c r="F40" s="3">
        <v>0.29166666666666669</v>
      </c>
      <c r="G40" s="3"/>
      <c r="H40" s="165"/>
      <c r="I40" s="165"/>
      <c r="J40" s="3" t="s">
        <v>44</v>
      </c>
      <c r="K40" s="21" t="s">
        <v>195</v>
      </c>
      <c r="L40" s="166">
        <v>348</v>
      </c>
      <c r="M40" s="98"/>
      <c r="N40" s="167"/>
      <c r="O40" s="168"/>
      <c r="P40" s="169">
        <f t="shared" si="9"/>
        <v>0</v>
      </c>
    </row>
    <row r="41" spans="1:16" ht="35.1" customHeight="1" x14ac:dyDescent="0.2">
      <c r="A41" s="163">
        <v>39</v>
      </c>
      <c r="B41" s="164"/>
      <c r="C41" s="21" t="s">
        <v>196</v>
      </c>
      <c r="D41" s="21" t="s">
        <v>174</v>
      </c>
      <c r="E41" s="21">
        <v>1</v>
      </c>
      <c r="F41" s="3"/>
      <c r="G41" s="3"/>
      <c r="H41" s="165"/>
      <c r="I41" s="165"/>
      <c r="J41" s="3" t="s">
        <v>162</v>
      </c>
      <c r="K41" s="21" t="s">
        <v>168</v>
      </c>
      <c r="L41" s="166">
        <v>144.1</v>
      </c>
      <c r="M41" s="98"/>
      <c r="N41" s="167">
        <v>2</v>
      </c>
      <c r="O41" s="168"/>
      <c r="P41" s="169">
        <f t="shared" ref="P41:P44" si="10">M41*$M$2*6*2</f>
        <v>0</v>
      </c>
    </row>
    <row r="42" spans="1:16" ht="35.1" customHeight="1" x14ac:dyDescent="0.2">
      <c r="A42" s="163">
        <v>40</v>
      </c>
      <c r="B42" s="164"/>
      <c r="C42" s="21" t="s">
        <v>237</v>
      </c>
      <c r="D42" s="21" t="s">
        <v>238</v>
      </c>
      <c r="E42" s="21">
        <v>5</v>
      </c>
      <c r="F42" s="3">
        <v>0.29166666666666669</v>
      </c>
      <c r="G42" s="3"/>
      <c r="H42" s="165"/>
      <c r="I42" s="165"/>
      <c r="J42" s="3" t="s">
        <v>162</v>
      </c>
      <c r="K42" s="21" t="s">
        <v>168</v>
      </c>
      <c r="L42" s="166">
        <v>197.8</v>
      </c>
      <c r="M42" s="98"/>
      <c r="N42" s="167">
        <v>2</v>
      </c>
      <c r="O42" s="168" t="s">
        <v>191</v>
      </c>
      <c r="P42" s="169">
        <f t="shared" si="10"/>
        <v>0</v>
      </c>
    </row>
    <row r="43" spans="1:16" ht="35.1" customHeight="1" x14ac:dyDescent="0.2">
      <c r="A43" s="163">
        <v>41</v>
      </c>
      <c r="B43" s="164"/>
      <c r="C43" s="21" t="s">
        <v>239</v>
      </c>
      <c r="D43" s="21" t="s">
        <v>238</v>
      </c>
      <c r="E43" s="21">
        <v>1</v>
      </c>
      <c r="F43" s="3">
        <v>0.29166666666666669</v>
      </c>
      <c r="G43" s="3">
        <v>0.60416666666666663</v>
      </c>
      <c r="H43" s="165"/>
      <c r="I43" s="165"/>
      <c r="J43" s="3" t="s">
        <v>162</v>
      </c>
      <c r="K43" s="21" t="s">
        <v>25</v>
      </c>
      <c r="L43" s="166">
        <v>207</v>
      </c>
      <c r="M43" s="98"/>
      <c r="N43" s="167">
        <v>1.5</v>
      </c>
      <c r="O43" s="168" t="s">
        <v>191</v>
      </c>
      <c r="P43" s="169">
        <f t="shared" si="10"/>
        <v>0</v>
      </c>
    </row>
    <row r="44" spans="1:16" ht="35.1" customHeight="1" x14ac:dyDescent="0.2">
      <c r="A44" s="163">
        <v>42</v>
      </c>
      <c r="B44" s="164"/>
      <c r="C44" s="21" t="s">
        <v>240</v>
      </c>
      <c r="D44" s="21" t="s">
        <v>238</v>
      </c>
      <c r="E44" s="21">
        <v>1</v>
      </c>
      <c r="F44" s="3">
        <v>0.29166666666666669</v>
      </c>
      <c r="G44" s="3">
        <v>0.60416666666666663</v>
      </c>
      <c r="H44" s="165"/>
      <c r="I44" s="165"/>
      <c r="J44" s="3" t="s">
        <v>162</v>
      </c>
      <c r="K44" s="21" t="s">
        <v>25</v>
      </c>
      <c r="L44" s="166">
        <v>66.900000000000006</v>
      </c>
      <c r="M44" s="98"/>
      <c r="N44" s="167">
        <v>1.5</v>
      </c>
      <c r="O44" s="168"/>
      <c r="P44" s="169">
        <f t="shared" si="10"/>
        <v>0</v>
      </c>
    </row>
    <row r="45" spans="1:16" ht="35.1" customHeight="1" x14ac:dyDescent="0.2">
      <c r="A45" s="163">
        <v>43</v>
      </c>
      <c r="B45" s="164"/>
      <c r="C45" s="21" t="s">
        <v>241</v>
      </c>
      <c r="D45" s="21" t="s">
        <v>242</v>
      </c>
      <c r="E45" s="21">
        <v>1</v>
      </c>
      <c r="F45" s="3"/>
      <c r="G45" s="3"/>
      <c r="H45" s="165"/>
      <c r="I45" s="165"/>
      <c r="J45" s="3" t="s">
        <v>44</v>
      </c>
      <c r="K45" s="21" t="s">
        <v>25</v>
      </c>
      <c r="L45" s="166">
        <v>278.89999999999998</v>
      </c>
      <c r="M45" s="98"/>
      <c r="N45" s="167">
        <v>3</v>
      </c>
      <c r="O45" s="168"/>
      <c r="P45" s="169">
        <f t="shared" ref="P45" si="11">M45*$M$2*5*2</f>
        <v>0</v>
      </c>
    </row>
    <row r="46" spans="1:16" ht="35.1" customHeight="1" x14ac:dyDescent="0.2">
      <c r="A46" s="163">
        <v>44</v>
      </c>
      <c r="B46" s="164"/>
      <c r="C46" s="21" t="s">
        <v>243</v>
      </c>
      <c r="D46" s="21" t="s">
        <v>244</v>
      </c>
      <c r="E46" s="21"/>
      <c r="F46" s="3">
        <v>0.29166666666666669</v>
      </c>
      <c r="G46" s="3">
        <v>0.65625</v>
      </c>
      <c r="H46" s="165"/>
      <c r="I46" s="165"/>
      <c r="J46" s="3" t="s">
        <v>162</v>
      </c>
      <c r="K46" s="21" t="s">
        <v>168</v>
      </c>
      <c r="L46" s="166">
        <v>296.60000000000002</v>
      </c>
      <c r="M46" s="98"/>
      <c r="N46" s="167">
        <v>3</v>
      </c>
      <c r="O46" s="168" t="s">
        <v>245</v>
      </c>
      <c r="P46" s="169">
        <f t="shared" ref="P46" si="12">M46*$M$2*6*2</f>
        <v>0</v>
      </c>
    </row>
    <row r="47" spans="1:16" ht="35.1" customHeight="1" x14ac:dyDescent="0.2">
      <c r="A47" s="163">
        <v>45</v>
      </c>
      <c r="B47" s="164"/>
      <c r="C47" s="21" t="s">
        <v>246</v>
      </c>
      <c r="D47" s="21" t="s">
        <v>247</v>
      </c>
      <c r="E47" s="21">
        <v>1</v>
      </c>
      <c r="F47" s="3"/>
      <c r="G47" s="3"/>
      <c r="H47" s="165"/>
      <c r="I47" s="165"/>
      <c r="J47" s="3" t="s">
        <v>44</v>
      </c>
      <c r="K47" s="21" t="s">
        <v>25</v>
      </c>
      <c r="L47" s="166">
        <v>91.96</v>
      </c>
      <c r="M47" s="98"/>
      <c r="N47" s="167">
        <v>1</v>
      </c>
      <c r="O47" s="168"/>
      <c r="P47" s="169">
        <f t="shared" ref="P47" si="13">M47*$M$2*5*2</f>
        <v>0</v>
      </c>
    </row>
    <row r="48" spans="1:16" ht="35.1" customHeight="1" x14ac:dyDescent="0.2">
      <c r="A48" s="163">
        <v>46</v>
      </c>
      <c r="B48" s="164"/>
      <c r="C48" s="21" t="s">
        <v>196</v>
      </c>
      <c r="D48" s="21" t="s">
        <v>248</v>
      </c>
      <c r="E48" s="21">
        <v>1</v>
      </c>
      <c r="F48" s="3"/>
      <c r="G48" s="3"/>
      <c r="H48" s="165"/>
      <c r="I48" s="165"/>
      <c r="J48" s="3" t="s">
        <v>51</v>
      </c>
      <c r="K48" s="21" t="s">
        <v>25</v>
      </c>
      <c r="L48" s="166"/>
      <c r="M48" s="98"/>
      <c r="N48" s="167">
        <v>1.5</v>
      </c>
      <c r="O48" s="168" t="s">
        <v>50</v>
      </c>
      <c r="P48" s="169">
        <f>M48*$M$2*4</f>
        <v>0</v>
      </c>
    </row>
    <row r="49" spans="1:16" ht="35.1" customHeight="1" x14ac:dyDescent="0.2">
      <c r="A49" s="163">
        <v>47</v>
      </c>
      <c r="B49" s="164"/>
      <c r="C49" s="21" t="s">
        <v>249</v>
      </c>
      <c r="D49" s="21" t="s">
        <v>250</v>
      </c>
      <c r="E49" s="21">
        <v>1</v>
      </c>
      <c r="F49" s="3"/>
      <c r="G49" s="3"/>
      <c r="H49" s="165"/>
      <c r="I49" s="165"/>
      <c r="J49" s="3" t="s">
        <v>44</v>
      </c>
      <c r="K49" s="21" t="s">
        <v>25</v>
      </c>
      <c r="L49" s="166"/>
      <c r="M49" s="98"/>
      <c r="N49" s="167">
        <v>1.5</v>
      </c>
      <c r="O49" s="168"/>
      <c r="P49" s="169">
        <f t="shared" ref="P49" si="14">M49*$M$2*5*2</f>
        <v>0</v>
      </c>
    </row>
    <row r="50" spans="1:16" ht="35.1" customHeight="1" x14ac:dyDescent="0.2">
      <c r="A50" s="163">
        <v>48</v>
      </c>
      <c r="B50" s="164"/>
      <c r="C50" s="21" t="s">
        <v>251</v>
      </c>
      <c r="D50" s="21" t="s">
        <v>252</v>
      </c>
      <c r="E50" s="21">
        <v>1</v>
      </c>
      <c r="F50" s="3">
        <v>0.29166666666666669</v>
      </c>
      <c r="G50" s="3">
        <v>0.5625</v>
      </c>
      <c r="H50" s="165"/>
      <c r="I50" s="165"/>
      <c r="J50" s="3" t="s">
        <v>162</v>
      </c>
      <c r="K50" s="21" t="s">
        <v>25</v>
      </c>
      <c r="L50" s="166"/>
      <c r="M50" s="98"/>
      <c r="N50" s="167">
        <v>2.5</v>
      </c>
      <c r="O50" s="168" t="s">
        <v>253</v>
      </c>
      <c r="P50" s="174">
        <f t="shared" ref="P50:P51" si="15">M50*$M$2*6*2</f>
        <v>0</v>
      </c>
    </row>
    <row r="51" spans="1:16" ht="35.1" customHeight="1" thickBot="1" x14ac:dyDescent="0.25">
      <c r="A51" s="175">
        <v>49</v>
      </c>
      <c r="B51" s="176"/>
      <c r="C51" s="9" t="s">
        <v>196</v>
      </c>
      <c r="D51" s="9" t="s">
        <v>212</v>
      </c>
      <c r="E51" s="9">
        <v>1</v>
      </c>
      <c r="F51" s="10"/>
      <c r="G51" s="10"/>
      <c r="H51" s="177"/>
      <c r="I51" s="177"/>
      <c r="J51" s="10" t="s">
        <v>162</v>
      </c>
      <c r="K51" s="9" t="s">
        <v>25</v>
      </c>
      <c r="L51" s="178"/>
      <c r="M51" s="100"/>
      <c r="N51" s="179">
        <v>1.5</v>
      </c>
      <c r="O51" s="180"/>
      <c r="P51" s="181">
        <f t="shared" si="15"/>
        <v>0</v>
      </c>
    </row>
    <row r="52" spans="1:16" ht="24.95" customHeight="1" thickBot="1" x14ac:dyDescent="0.3">
      <c r="A52" s="7"/>
      <c r="B52" s="6"/>
      <c r="D52" s="4"/>
      <c r="E52" s="4"/>
      <c r="F52" s="4"/>
      <c r="O52" s="182" t="s">
        <v>254</v>
      </c>
      <c r="P52" s="183">
        <f>SUM(P6:P51)</f>
        <v>0</v>
      </c>
    </row>
    <row r="53" spans="1:16" ht="24.95" customHeight="1" thickBot="1" x14ac:dyDescent="0.25">
      <c r="D53" s="4"/>
      <c r="O53" s="184" t="s">
        <v>255</v>
      </c>
      <c r="P53" s="185">
        <f>IF(P52=0,0,5000+2500*((IF(INT(P52/100000)=(P52/100000),0,1)+INT((P52-100000)/100000))))</f>
        <v>0</v>
      </c>
    </row>
    <row r="54" spans="1:16" ht="12.75" customHeight="1" x14ac:dyDescent="0.2">
      <c r="D54" s="4"/>
    </row>
    <row r="55" spans="1:16" ht="12.75" customHeight="1" x14ac:dyDescent="0.2">
      <c r="D55" s="4"/>
    </row>
    <row r="56" spans="1:16" ht="12.75" customHeight="1" x14ac:dyDescent="0.2">
      <c r="D56" s="4"/>
    </row>
    <row r="57" spans="1:16" ht="12.75" customHeight="1" x14ac:dyDescent="0.2">
      <c r="D57" s="4"/>
    </row>
    <row r="58" spans="1:16" ht="12.75" customHeight="1" x14ac:dyDescent="0.2">
      <c r="D58" s="4"/>
    </row>
    <row r="59" spans="1:16" ht="12.75" customHeight="1" x14ac:dyDescent="0.2">
      <c r="D59" s="4"/>
    </row>
    <row r="60" spans="1:16" ht="12.75" customHeight="1" x14ac:dyDescent="0.2">
      <c r="D60" s="4"/>
    </row>
    <row r="61" spans="1:16" ht="12.75" customHeight="1" x14ac:dyDescent="0.2">
      <c r="D61" s="4"/>
    </row>
    <row r="62" spans="1:16" ht="12.75" customHeight="1" x14ac:dyDescent="0.2">
      <c r="D62" s="4"/>
    </row>
    <row r="63" spans="1:16" ht="12.75" customHeight="1" x14ac:dyDescent="0.2">
      <c r="D63" s="4"/>
    </row>
    <row r="64" spans="1:16" ht="12.75" customHeight="1" x14ac:dyDescent="0.2">
      <c r="D64" s="4"/>
    </row>
    <row r="65" spans="2:14" ht="12.75" customHeight="1" x14ac:dyDescent="0.2">
      <c r="D65" s="4"/>
    </row>
    <row r="66" spans="2:14" ht="12.75" customHeight="1" x14ac:dyDescent="0.2">
      <c r="D66" s="4"/>
    </row>
    <row r="67" spans="2:14" ht="12.75" customHeight="1" x14ac:dyDescent="0.2">
      <c r="D67" s="4"/>
    </row>
    <row r="68" spans="2:14" ht="12.75" customHeight="1" x14ac:dyDescent="0.2">
      <c r="D68" s="4"/>
    </row>
    <row r="69" spans="2:14" ht="12.75" customHeight="1" x14ac:dyDescent="0.2">
      <c r="D69" s="4"/>
    </row>
    <row r="70" spans="2:14" ht="12.75" customHeight="1" x14ac:dyDescent="0.2">
      <c r="D70" s="4"/>
    </row>
    <row r="71" spans="2:14" ht="12.75" customHeight="1" x14ac:dyDescent="0.2">
      <c r="D71" s="4"/>
    </row>
    <row r="72" spans="2:14" ht="12.75" customHeight="1" x14ac:dyDescent="0.2">
      <c r="D72" s="4"/>
    </row>
    <row r="73" spans="2:14" ht="12.75" customHeight="1" x14ac:dyDescent="0.2">
      <c r="D73" s="4"/>
    </row>
    <row r="74" spans="2:14" ht="12.75" customHeight="1" x14ac:dyDescent="0.2">
      <c r="D74" s="4"/>
    </row>
    <row r="75" spans="2:14" ht="12.75" customHeight="1" x14ac:dyDescent="0.2">
      <c r="D75" s="4"/>
    </row>
    <row r="76" spans="2:14" ht="12.75" customHeight="1" x14ac:dyDescent="0.2">
      <c r="D76" s="4"/>
    </row>
    <row r="77" spans="2:14" ht="12.75" customHeight="1" x14ac:dyDescent="0.2">
      <c r="D77" s="4"/>
    </row>
    <row r="78" spans="2:14" s="1" customFormat="1" ht="12.75" customHeight="1" x14ac:dyDescent="0.2">
      <c r="B78"/>
      <c r="C78"/>
      <c r="D78" s="4"/>
      <c r="E78"/>
      <c r="F78"/>
      <c r="G78"/>
      <c r="H78"/>
      <c r="I78"/>
      <c r="J78"/>
      <c r="K78"/>
      <c r="L78"/>
      <c r="M78"/>
      <c r="N78"/>
    </row>
    <row r="79" spans="2:14" s="1" customFormat="1" ht="12.75" customHeight="1" x14ac:dyDescent="0.2">
      <c r="B79"/>
      <c r="C79"/>
      <c r="D79" s="4"/>
      <c r="E79"/>
      <c r="F79"/>
      <c r="G79"/>
      <c r="H79"/>
      <c r="I79"/>
      <c r="J79"/>
      <c r="K79"/>
      <c r="L79"/>
      <c r="M79"/>
      <c r="N79"/>
    </row>
    <row r="80" spans="2:14" s="1" customFormat="1" ht="12.75" customHeight="1" x14ac:dyDescent="0.2">
      <c r="B80"/>
      <c r="C80"/>
      <c r="D80" s="4"/>
      <c r="E80"/>
      <c r="F80"/>
      <c r="G80"/>
      <c r="H80"/>
      <c r="I80"/>
      <c r="J80"/>
      <c r="K80"/>
      <c r="L80"/>
      <c r="M80"/>
      <c r="N80"/>
    </row>
    <row r="82" spans="2:14" s="1" customFormat="1" ht="15.75" x14ac:dyDescent="0.2">
      <c r="B82"/>
      <c r="C82"/>
      <c r="D82"/>
      <c r="E82"/>
      <c r="F82"/>
      <c r="G82"/>
      <c r="H82"/>
      <c r="I82"/>
      <c r="J82"/>
      <c r="K82" s="3" t="s">
        <v>34</v>
      </c>
      <c r="L82"/>
      <c r="M82"/>
      <c r="N82" t="s">
        <v>33</v>
      </c>
    </row>
    <row r="83" spans="2:14" s="1" customFormat="1" ht="15.75" x14ac:dyDescent="0.2">
      <c r="B83"/>
      <c r="C83" t="s">
        <v>32</v>
      </c>
      <c r="D83"/>
      <c r="E83"/>
      <c r="F83"/>
      <c r="G83"/>
      <c r="H83"/>
      <c r="I83"/>
      <c r="J83"/>
      <c r="K83" s="3" t="s">
        <v>31</v>
      </c>
      <c r="L83"/>
      <c r="M83"/>
      <c r="N83" t="s">
        <v>30</v>
      </c>
    </row>
    <row r="84" spans="2:14" s="1" customFormat="1" ht="15.75" x14ac:dyDescent="0.2">
      <c r="B84"/>
      <c r="C84" t="s">
        <v>29</v>
      </c>
      <c r="D84"/>
      <c r="E84"/>
      <c r="F84"/>
      <c r="G84"/>
      <c r="H84"/>
      <c r="I84"/>
      <c r="J84"/>
      <c r="K84" s="3" t="s">
        <v>28</v>
      </c>
      <c r="L84"/>
      <c r="M84"/>
      <c r="N84" t="s">
        <v>27</v>
      </c>
    </row>
    <row r="85" spans="2:14" s="1" customFormat="1" ht="15.75" x14ac:dyDescent="0.2">
      <c r="B85"/>
      <c r="C85" t="s">
        <v>26</v>
      </c>
      <c r="D85"/>
      <c r="E85"/>
      <c r="F85"/>
      <c r="G85"/>
      <c r="H85"/>
      <c r="I85"/>
      <c r="J85"/>
      <c r="K85" s="3" t="s">
        <v>25</v>
      </c>
      <c r="L85"/>
      <c r="M85"/>
      <c r="N85" t="s">
        <v>24</v>
      </c>
    </row>
    <row r="86" spans="2:14" s="1" customFormat="1" ht="15.75" x14ac:dyDescent="0.2">
      <c r="B86"/>
      <c r="C86" t="s">
        <v>23</v>
      </c>
      <c r="D86"/>
      <c r="E86"/>
      <c r="F86"/>
      <c r="G86"/>
      <c r="H86"/>
      <c r="I86"/>
      <c r="J86"/>
      <c r="K86" s="3" t="s">
        <v>22</v>
      </c>
      <c r="L86"/>
      <c r="M86"/>
      <c r="N86" t="s">
        <v>21</v>
      </c>
    </row>
    <row r="87" spans="2:14" s="1" customFormat="1" ht="15.75" x14ac:dyDescent="0.2">
      <c r="B87"/>
      <c r="C87" t="s">
        <v>4</v>
      </c>
      <c r="D87"/>
      <c r="E87"/>
      <c r="F87"/>
      <c r="G87"/>
      <c r="H87"/>
      <c r="I87"/>
      <c r="J87"/>
      <c r="K87" s="2" t="s">
        <v>20</v>
      </c>
      <c r="L87"/>
      <c r="M87"/>
      <c r="N87" t="s">
        <v>19</v>
      </c>
    </row>
    <row r="88" spans="2:14" s="1" customFormat="1" ht="20.100000000000001" customHeight="1" x14ac:dyDescent="0.2">
      <c r="B88"/>
      <c r="C88" t="s">
        <v>18</v>
      </c>
      <c r="D88"/>
      <c r="E88"/>
      <c r="F88"/>
      <c r="G88"/>
      <c r="H88"/>
      <c r="I88"/>
      <c r="J88"/>
      <c r="K88"/>
      <c r="L88"/>
      <c r="M88"/>
      <c r="N88" t="s">
        <v>17</v>
      </c>
    </row>
    <row r="89" spans="2:14" s="1" customFormat="1" ht="20.100000000000001" customHeight="1" x14ac:dyDescent="0.2">
      <c r="B89"/>
      <c r="C89" t="s">
        <v>16</v>
      </c>
      <c r="D89"/>
      <c r="E89"/>
      <c r="F89"/>
      <c r="G89"/>
      <c r="H89"/>
      <c r="I89"/>
      <c r="J89"/>
      <c r="K89"/>
      <c r="L89"/>
      <c r="M89"/>
      <c r="N89" t="s">
        <v>15</v>
      </c>
    </row>
    <row r="90" spans="2:14" s="1" customFormat="1" ht="20.100000000000001" customHeight="1" x14ac:dyDescent="0.2">
      <c r="B90"/>
      <c r="C90" t="s">
        <v>14</v>
      </c>
      <c r="D90"/>
      <c r="E90"/>
      <c r="F90"/>
      <c r="G90"/>
      <c r="H90"/>
      <c r="I90"/>
      <c r="J90"/>
      <c r="K90"/>
      <c r="L90"/>
      <c r="M90"/>
      <c r="N90" t="s">
        <v>13</v>
      </c>
    </row>
    <row r="91" spans="2:14" s="1" customFormat="1" x14ac:dyDescent="0.2">
      <c r="B91"/>
      <c r="C91" t="s">
        <v>12</v>
      </c>
      <c r="D91"/>
      <c r="E91"/>
      <c r="F91"/>
      <c r="G91"/>
      <c r="H91"/>
      <c r="I91"/>
      <c r="J91"/>
      <c r="K91"/>
      <c r="L91"/>
      <c r="M91"/>
      <c r="N91" t="s">
        <v>11</v>
      </c>
    </row>
    <row r="92" spans="2:14" s="1" customFormat="1" x14ac:dyDescent="0.2">
      <c r="B92"/>
      <c r="C92" t="s">
        <v>10</v>
      </c>
      <c r="D92"/>
      <c r="E92"/>
      <c r="F92"/>
      <c r="G92"/>
      <c r="H92"/>
      <c r="I92"/>
      <c r="J92"/>
      <c r="K92"/>
      <c r="L92"/>
      <c r="M92"/>
      <c r="N92" t="s">
        <v>9</v>
      </c>
    </row>
    <row r="93" spans="2:14" s="1" customFormat="1" x14ac:dyDescent="0.2">
      <c r="B93"/>
      <c r="C93" t="s">
        <v>8</v>
      </c>
      <c r="D93"/>
      <c r="E93"/>
      <c r="F93"/>
      <c r="G93"/>
      <c r="H93"/>
      <c r="I93"/>
      <c r="J93"/>
      <c r="K93"/>
      <c r="L93"/>
      <c r="M93"/>
      <c r="N93" t="s">
        <v>7</v>
      </c>
    </row>
    <row r="94" spans="2:14" s="1" customFormat="1" x14ac:dyDescent="0.2">
      <c r="B94"/>
      <c r="C94" t="s">
        <v>6</v>
      </c>
      <c r="D94"/>
      <c r="E94"/>
      <c r="F94"/>
      <c r="G94"/>
      <c r="H94"/>
      <c r="I94"/>
      <c r="J94"/>
      <c r="K94"/>
      <c r="L94"/>
      <c r="M94"/>
      <c r="N94" t="s">
        <v>5</v>
      </c>
    </row>
    <row r="95" spans="2:14" s="1" customFormat="1" x14ac:dyDescent="0.2">
      <c r="B95"/>
      <c r="C95" t="s">
        <v>4</v>
      </c>
      <c r="D95"/>
      <c r="E95"/>
      <c r="F95"/>
      <c r="G95"/>
      <c r="H95"/>
      <c r="I95"/>
      <c r="J95"/>
      <c r="K95"/>
      <c r="L95"/>
      <c r="M95"/>
      <c r="N95"/>
    </row>
    <row r="96" spans="2:14" s="1" customFormat="1" x14ac:dyDescent="0.2">
      <c r="B96"/>
      <c r="C96" t="s">
        <v>3</v>
      </c>
      <c r="D96"/>
      <c r="E96"/>
      <c r="F96"/>
      <c r="G96"/>
      <c r="H96"/>
      <c r="I96"/>
      <c r="J96"/>
      <c r="K96"/>
      <c r="L96"/>
      <c r="M96"/>
      <c r="N96"/>
    </row>
    <row r="97" spans="2:14" s="1" customFormat="1" x14ac:dyDescent="0.2">
      <c r="B97"/>
      <c r="C97" t="s">
        <v>2</v>
      </c>
      <c r="D97"/>
      <c r="E97"/>
      <c r="F97"/>
      <c r="G97"/>
      <c r="H97"/>
      <c r="I97"/>
      <c r="J97"/>
      <c r="K97"/>
      <c r="L97"/>
      <c r="M97"/>
      <c r="N97"/>
    </row>
    <row r="98" spans="2:14" s="1" customFormat="1" x14ac:dyDescent="0.2">
      <c r="B98"/>
      <c r="C98" t="s">
        <v>1</v>
      </c>
      <c r="D98"/>
      <c r="E98"/>
      <c r="F98"/>
      <c r="G98"/>
      <c r="H98"/>
      <c r="I98"/>
      <c r="J98"/>
      <c r="K98"/>
      <c r="L98"/>
      <c r="M98"/>
      <c r="N98"/>
    </row>
    <row r="99" spans="2:14" s="1" customFormat="1" x14ac:dyDescent="0.2">
      <c r="B99"/>
      <c r="C99" t="s">
        <v>0</v>
      </c>
      <c r="D99"/>
      <c r="E99"/>
      <c r="F99"/>
      <c r="G99"/>
      <c r="H99"/>
      <c r="I99"/>
      <c r="J99"/>
      <c r="K99"/>
      <c r="L99"/>
      <c r="M99"/>
      <c r="N99"/>
    </row>
  </sheetData>
  <sheetProtection algorithmName="SHA-512" hashValue="sovv+SfoqJWgwL+QFUEqUMuMBId4uktbb3kvMpF1XKBkfkdGU7glAw06nwvpkgw2JEKYs4q+t8Iv8kMncV+myg==" saltValue="Hc8001CRvv2K2WpezRdO8g==" spinCount="100000" sheet="1" objects="1" scenarios="1"/>
  <mergeCells count="2">
    <mergeCell ref="A4:L4"/>
    <mergeCell ref="F5:G5"/>
  </mergeCells>
  <dataValidations count="1">
    <dataValidation type="list" allowBlank="1" showErrorMessage="1" sqref="K8:K26 K31" xr:uid="{00000000-0002-0000-0100-000000000000}">
      <formula1>#REF!</formula1>
    </dataValidation>
  </dataValidations>
  <pageMargins left="0.39370078740157483" right="0.39370078740157483" top="0.39370078740157483" bottom="0.47244094488188981" header="0.51181102362204722" footer="0.19685039370078741"/>
  <pageSetup paperSize="9" scale="67" firstPageNumber="0" orientation="landscape" horizontalDpi="300" verticalDpi="300" r:id="rId1"/>
  <headerFooter>
    <oddFooter>&amp;A&amp;Rעמוד &amp;P</oddFooter>
  </headerFooter>
  <rowBreaks count="2" manualBreakCount="2">
    <brk id="23" max="15" man="1"/>
    <brk id="4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7"/>
  <sheetViews>
    <sheetView rightToLeft="1" topLeftCell="A23" zoomScaleNormal="100" workbookViewId="0">
      <selection activeCell="B23" sqref="B23"/>
    </sheetView>
  </sheetViews>
  <sheetFormatPr defaultRowHeight="12.75" x14ac:dyDescent="0.2"/>
  <cols>
    <col min="1" max="1" width="7.140625" style="1" customWidth="1"/>
    <col min="2" max="2" width="7.7109375" customWidth="1"/>
    <col min="3" max="3" width="28.42578125" customWidth="1"/>
    <col min="4" max="4" width="22" customWidth="1"/>
    <col min="5" max="5" width="7.7109375" customWidth="1"/>
    <col min="6" max="6" width="7.42578125" customWidth="1"/>
    <col min="7" max="7" width="8.5703125" customWidth="1"/>
    <col min="8" max="8" width="10" customWidth="1"/>
    <col min="9" max="9" width="9.85546875" customWidth="1"/>
    <col min="10" max="11" width="10.28515625" customWidth="1"/>
    <col min="12" max="12" width="17.5703125" customWidth="1"/>
    <col min="13" max="13" width="9.85546875" customWidth="1"/>
    <col min="14" max="14" width="15.7109375" customWidth="1"/>
    <col min="15" max="15" width="9.5703125" customWidth="1"/>
    <col min="17" max="17" width="4.7109375" customWidth="1"/>
  </cols>
  <sheetData>
    <row r="1" spans="1:15" ht="19.5" thickBot="1" x14ac:dyDescent="0.35">
      <c r="B1" s="38"/>
      <c r="C1" s="38"/>
      <c r="D1" s="38" t="s">
        <v>70</v>
      </c>
      <c r="E1" s="38"/>
      <c r="F1" s="38"/>
      <c r="G1" s="38"/>
      <c r="H1" s="38"/>
      <c r="I1" s="38"/>
      <c r="J1" s="36" t="s">
        <v>69</v>
      </c>
      <c r="K1" s="41">
        <v>0.17</v>
      </c>
      <c r="L1" s="40">
        <f ca="1">TODAY()</f>
        <v>44759</v>
      </c>
    </row>
    <row r="2" spans="1:15" ht="19.5" thickBot="1" x14ac:dyDescent="0.35">
      <c r="A2" s="34"/>
      <c r="B2" s="34"/>
      <c r="D2" s="39" t="s">
        <v>74</v>
      </c>
      <c r="F2" s="37" t="s">
        <v>67</v>
      </c>
      <c r="G2" s="35"/>
      <c r="H2" s="35" t="s">
        <v>75</v>
      </c>
      <c r="J2" s="35"/>
      <c r="L2" s="36"/>
      <c r="N2" s="34"/>
    </row>
    <row r="3" spans="1:15" ht="16.5" thickBot="1" x14ac:dyDescent="0.3">
      <c r="A3" s="34"/>
      <c r="B3" s="34"/>
      <c r="C3" s="34"/>
      <c r="D3" s="34"/>
      <c r="E3" s="35"/>
      <c r="F3" s="35"/>
      <c r="G3" s="35"/>
      <c r="H3" s="44" t="s">
        <v>115</v>
      </c>
      <c r="I3" s="35"/>
      <c r="J3" s="35"/>
      <c r="K3" s="34"/>
      <c r="L3" s="34"/>
      <c r="M3" s="34"/>
      <c r="N3" s="34"/>
    </row>
    <row r="4" spans="1:15" ht="38.25" customHeight="1" thickBot="1" x14ac:dyDescent="0.25">
      <c r="A4" s="29" t="s">
        <v>64</v>
      </c>
      <c r="B4" s="45" t="s">
        <v>63</v>
      </c>
      <c r="C4" s="232" t="s">
        <v>62</v>
      </c>
      <c r="D4" s="233"/>
      <c r="E4" s="46" t="s">
        <v>61</v>
      </c>
      <c r="F4" s="234" t="s">
        <v>60</v>
      </c>
      <c r="G4" s="234"/>
      <c r="H4" s="46" t="s">
        <v>59</v>
      </c>
      <c r="I4" s="46" t="s">
        <v>76</v>
      </c>
      <c r="J4" s="47" t="s">
        <v>77</v>
      </c>
      <c r="K4" s="29" t="s">
        <v>78</v>
      </c>
      <c r="L4" s="48" t="s">
        <v>56</v>
      </c>
    </row>
    <row r="5" spans="1:15" ht="22.5" customHeight="1" thickBot="1" x14ac:dyDescent="0.25">
      <c r="A5" s="49"/>
      <c r="B5" s="49"/>
      <c r="C5" s="50" t="s">
        <v>79</v>
      </c>
      <c r="D5" s="49"/>
      <c r="E5" s="49"/>
      <c r="F5" s="49"/>
      <c r="G5" s="49"/>
      <c r="H5" s="49"/>
      <c r="I5" s="49"/>
      <c r="J5" s="49"/>
      <c r="K5" s="49"/>
      <c r="L5" s="49"/>
      <c r="O5" s="49"/>
    </row>
    <row r="6" spans="1:15" ht="38.25" customHeight="1" x14ac:dyDescent="0.2">
      <c r="A6" s="51">
        <v>1</v>
      </c>
      <c r="B6" s="52">
        <v>301</v>
      </c>
      <c r="C6" s="53" t="s">
        <v>80</v>
      </c>
      <c r="D6" s="25" t="s">
        <v>29</v>
      </c>
      <c r="E6" s="54"/>
      <c r="F6" s="26">
        <v>0.67708333333333337</v>
      </c>
      <c r="G6" s="26">
        <v>0.79166666666666663</v>
      </c>
      <c r="H6" s="26" t="s">
        <v>81</v>
      </c>
      <c r="I6" s="55" t="s">
        <v>31</v>
      </c>
      <c r="J6" s="56">
        <v>1</v>
      </c>
      <c r="K6" s="90"/>
      <c r="L6" s="57"/>
    </row>
    <row r="7" spans="1:15" ht="33.75" customHeight="1" x14ac:dyDescent="0.2">
      <c r="A7" s="58">
        <v>2</v>
      </c>
      <c r="B7" s="59">
        <v>302</v>
      </c>
      <c r="C7" s="60" t="s">
        <v>82</v>
      </c>
      <c r="D7" s="21" t="s">
        <v>29</v>
      </c>
      <c r="E7" s="22"/>
      <c r="F7" s="3">
        <v>0.6875</v>
      </c>
      <c r="G7" s="3">
        <v>0.79166666666666663</v>
      </c>
      <c r="H7" s="3" t="s">
        <v>81</v>
      </c>
      <c r="I7" s="16" t="s">
        <v>31</v>
      </c>
      <c r="J7" s="61">
        <v>1</v>
      </c>
      <c r="K7" s="91"/>
      <c r="L7" s="62"/>
    </row>
    <row r="8" spans="1:15" ht="35.1" customHeight="1" x14ac:dyDescent="0.2">
      <c r="A8" s="58">
        <v>3</v>
      </c>
      <c r="B8" s="59">
        <v>303</v>
      </c>
      <c r="C8" s="60" t="s">
        <v>83</v>
      </c>
      <c r="D8" s="21" t="s">
        <v>29</v>
      </c>
      <c r="E8" s="22"/>
      <c r="F8" s="3">
        <v>0.69444444444444453</v>
      </c>
      <c r="G8" s="3">
        <v>0.79166666666666663</v>
      </c>
      <c r="H8" s="3" t="s">
        <v>81</v>
      </c>
      <c r="I8" s="3" t="s">
        <v>31</v>
      </c>
      <c r="J8" s="63">
        <v>1</v>
      </c>
      <c r="K8" s="91"/>
      <c r="L8" s="62"/>
    </row>
    <row r="9" spans="1:15" ht="35.1" customHeight="1" x14ac:dyDescent="0.2">
      <c r="A9" s="58">
        <v>4</v>
      </c>
      <c r="B9" s="59">
        <v>304</v>
      </c>
      <c r="C9" s="60" t="s">
        <v>84</v>
      </c>
      <c r="D9" s="21" t="s">
        <v>29</v>
      </c>
      <c r="E9" s="22"/>
      <c r="F9" s="3">
        <v>0.6875</v>
      </c>
      <c r="G9" s="3">
        <v>0.79166666666666663</v>
      </c>
      <c r="H9" s="3" t="s">
        <v>81</v>
      </c>
      <c r="I9" s="3" t="s">
        <v>31</v>
      </c>
      <c r="J9" s="63">
        <v>1</v>
      </c>
      <c r="K9" s="91"/>
      <c r="L9" s="62"/>
      <c r="O9" s="49"/>
    </row>
    <row r="10" spans="1:15" ht="35.1" customHeight="1" thickBot="1" x14ac:dyDescent="0.25">
      <c r="A10" s="64">
        <v>5</v>
      </c>
      <c r="B10" s="65">
        <v>305</v>
      </c>
      <c r="C10" s="66" t="s">
        <v>85</v>
      </c>
      <c r="D10" s="9" t="s">
        <v>86</v>
      </c>
      <c r="E10" s="11"/>
      <c r="F10" s="10"/>
      <c r="G10" s="10">
        <v>0.79166666666666663</v>
      </c>
      <c r="H10" s="10" t="s">
        <v>81</v>
      </c>
      <c r="I10" s="10" t="s">
        <v>28</v>
      </c>
      <c r="J10" s="67">
        <v>1</v>
      </c>
      <c r="K10" s="92"/>
      <c r="L10" s="68"/>
      <c r="O10" s="49"/>
    </row>
    <row r="11" spans="1:15" ht="21" customHeight="1" thickBot="1" x14ac:dyDescent="0.25">
      <c r="A11" s="49"/>
      <c r="B11" s="49"/>
      <c r="C11" s="31" t="s">
        <v>87</v>
      </c>
      <c r="D11" s="49"/>
      <c r="E11" s="49"/>
      <c r="F11" s="49"/>
      <c r="G11" s="49"/>
      <c r="H11" s="49"/>
      <c r="I11" s="49"/>
      <c r="J11" s="49"/>
      <c r="K11" s="49"/>
      <c r="L11" s="49"/>
      <c r="O11" s="49"/>
    </row>
    <row r="12" spans="1:15" ht="35.1" customHeight="1" x14ac:dyDescent="0.2">
      <c r="A12" s="51">
        <v>1</v>
      </c>
      <c r="B12" s="52">
        <v>311</v>
      </c>
      <c r="C12" s="53" t="s">
        <v>88</v>
      </c>
      <c r="D12" s="25" t="s">
        <v>89</v>
      </c>
      <c r="E12" s="54"/>
      <c r="F12" s="26">
        <v>0.66666666666666663</v>
      </c>
      <c r="G12" s="26">
        <v>0.83333333333333337</v>
      </c>
      <c r="H12" s="26" t="s">
        <v>90</v>
      </c>
      <c r="I12" s="26" t="s">
        <v>28</v>
      </c>
      <c r="J12" s="69">
        <v>1</v>
      </c>
      <c r="K12" s="90"/>
      <c r="L12" s="57"/>
    </row>
    <row r="13" spans="1:15" ht="35.1" customHeight="1" x14ac:dyDescent="0.2">
      <c r="A13" s="58">
        <v>1</v>
      </c>
      <c r="B13" s="59">
        <v>312</v>
      </c>
      <c r="C13" s="60" t="s">
        <v>88</v>
      </c>
      <c r="D13" s="21" t="s">
        <v>89</v>
      </c>
      <c r="E13" s="22"/>
      <c r="F13" s="3">
        <v>0.66666666666666663</v>
      </c>
      <c r="G13" s="3">
        <v>0.83333333333333337</v>
      </c>
      <c r="H13" s="3" t="s">
        <v>90</v>
      </c>
      <c r="I13" s="3" t="s">
        <v>91</v>
      </c>
      <c r="J13" s="63">
        <v>1</v>
      </c>
      <c r="K13" s="91"/>
      <c r="L13" s="62" t="s">
        <v>92</v>
      </c>
    </row>
    <row r="14" spans="1:15" ht="35.1" customHeight="1" x14ac:dyDescent="0.2">
      <c r="A14" s="58">
        <v>2</v>
      </c>
      <c r="B14" s="59">
        <v>313</v>
      </c>
      <c r="C14" s="60" t="s">
        <v>88</v>
      </c>
      <c r="D14" s="21" t="s">
        <v>93</v>
      </c>
      <c r="E14" s="22"/>
      <c r="F14" s="3">
        <v>0.66666666666666663</v>
      </c>
      <c r="G14" s="3">
        <v>0.83333333333333337</v>
      </c>
      <c r="H14" s="3" t="s">
        <v>90</v>
      </c>
      <c r="I14" s="3" t="s">
        <v>28</v>
      </c>
      <c r="J14" s="63">
        <v>1</v>
      </c>
      <c r="K14" s="91"/>
      <c r="L14" s="62"/>
    </row>
    <row r="15" spans="1:15" ht="35.1" customHeight="1" x14ac:dyDescent="0.2">
      <c r="A15" s="58">
        <v>2</v>
      </c>
      <c r="B15" s="59">
        <v>314</v>
      </c>
      <c r="C15" s="60" t="s">
        <v>88</v>
      </c>
      <c r="D15" s="21" t="s">
        <v>93</v>
      </c>
      <c r="E15" s="22"/>
      <c r="F15" s="3">
        <v>0.66666666666666663</v>
      </c>
      <c r="G15" s="3">
        <v>0.83333333333333337</v>
      </c>
      <c r="H15" s="3" t="s">
        <v>90</v>
      </c>
      <c r="I15" s="3" t="s">
        <v>91</v>
      </c>
      <c r="J15" s="63">
        <v>1</v>
      </c>
      <c r="K15" s="91"/>
      <c r="L15" s="62" t="s">
        <v>92</v>
      </c>
    </row>
    <row r="16" spans="1:15" ht="35.1" customHeight="1" x14ac:dyDescent="0.2">
      <c r="A16" s="58">
        <v>3</v>
      </c>
      <c r="B16" s="59">
        <v>315</v>
      </c>
      <c r="C16" s="60" t="s">
        <v>88</v>
      </c>
      <c r="D16" s="21" t="s">
        <v>94</v>
      </c>
      <c r="E16" s="22"/>
      <c r="F16" s="3">
        <v>0.66666666666666663</v>
      </c>
      <c r="G16" s="3">
        <v>0.83333333333333337</v>
      </c>
      <c r="H16" s="3" t="s">
        <v>90</v>
      </c>
      <c r="I16" s="3" t="s">
        <v>28</v>
      </c>
      <c r="J16" s="63">
        <v>1</v>
      </c>
      <c r="K16" s="91"/>
      <c r="L16" s="62"/>
    </row>
    <row r="17" spans="1:15" ht="35.1" customHeight="1" x14ac:dyDescent="0.2">
      <c r="A17" s="58">
        <v>3</v>
      </c>
      <c r="B17" s="59">
        <v>316</v>
      </c>
      <c r="C17" s="60" t="s">
        <v>88</v>
      </c>
      <c r="D17" s="21" t="s">
        <v>94</v>
      </c>
      <c r="E17" s="22"/>
      <c r="F17" s="3">
        <v>0.66666666666666663</v>
      </c>
      <c r="G17" s="3">
        <v>0.83333333333333337</v>
      </c>
      <c r="H17" s="3" t="s">
        <v>90</v>
      </c>
      <c r="I17" s="3" t="s">
        <v>91</v>
      </c>
      <c r="J17" s="63">
        <v>1</v>
      </c>
      <c r="K17" s="91"/>
      <c r="L17" s="62" t="s">
        <v>92</v>
      </c>
    </row>
    <row r="18" spans="1:15" ht="35.1" customHeight="1" x14ac:dyDescent="0.2">
      <c r="A18" s="58">
        <v>4</v>
      </c>
      <c r="B18" s="59">
        <v>317</v>
      </c>
      <c r="C18" s="60" t="s">
        <v>88</v>
      </c>
      <c r="D18" s="21" t="s">
        <v>95</v>
      </c>
      <c r="E18" s="22"/>
      <c r="F18" s="3">
        <v>0.66666666666666663</v>
      </c>
      <c r="G18" s="3">
        <v>0.83333333333333337</v>
      </c>
      <c r="H18" s="3" t="s">
        <v>90</v>
      </c>
      <c r="I18" s="3" t="s">
        <v>28</v>
      </c>
      <c r="J18" s="63">
        <v>1</v>
      </c>
      <c r="K18" s="91"/>
      <c r="L18" s="62"/>
    </row>
    <row r="19" spans="1:15" ht="35.1" customHeight="1" thickBot="1" x14ac:dyDescent="0.25">
      <c r="A19" s="64">
        <v>4</v>
      </c>
      <c r="B19" s="65">
        <v>318</v>
      </c>
      <c r="C19" s="66" t="s">
        <v>88</v>
      </c>
      <c r="D19" s="9" t="s">
        <v>95</v>
      </c>
      <c r="E19" s="11"/>
      <c r="F19" s="10">
        <v>0.66666666666666663</v>
      </c>
      <c r="G19" s="10">
        <v>0.83333333333333337</v>
      </c>
      <c r="H19" s="10" t="s">
        <v>90</v>
      </c>
      <c r="I19" s="10" t="s">
        <v>91</v>
      </c>
      <c r="J19" s="67">
        <v>1</v>
      </c>
      <c r="K19" s="92"/>
      <c r="L19" s="68" t="s">
        <v>92</v>
      </c>
    </row>
    <row r="20" spans="1:15" ht="22.5" customHeight="1" thickBot="1" x14ac:dyDescent="0.25">
      <c r="A20" s="70"/>
      <c r="B20" s="71"/>
      <c r="C20" s="31" t="s">
        <v>96</v>
      </c>
      <c r="D20" s="72"/>
      <c r="E20" s="73"/>
      <c r="F20" s="74"/>
      <c r="G20" s="74"/>
      <c r="H20" s="74"/>
      <c r="I20" s="74"/>
      <c r="J20" s="73"/>
      <c r="K20" s="73"/>
      <c r="L20" s="72"/>
      <c r="O20" s="49"/>
    </row>
    <row r="21" spans="1:15" ht="35.1" customHeight="1" x14ac:dyDescent="0.2">
      <c r="A21" s="51">
        <v>1</v>
      </c>
      <c r="B21" s="52">
        <v>321</v>
      </c>
      <c r="C21" s="53" t="s">
        <v>97</v>
      </c>
      <c r="D21" s="25" t="s">
        <v>98</v>
      </c>
      <c r="E21" s="54" t="s">
        <v>99</v>
      </c>
      <c r="F21" s="26">
        <v>0.66666666666666663</v>
      </c>
      <c r="G21" s="26">
        <v>0.8125</v>
      </c>
      <c r="H21" s="26" t="s">
        <v>100</v>
      </c>
      <c r="I21" s="26" t="s">
        <v>91</v>
      </c>
      <c r="J21" s="69">
        <v>1</v>
      </c>
      <c r="K21" s="90"/>
      <c r="L21" s="57"/>
    </row>
    <row r="22" spans="1:15" ht="35.1" customHeight="1" x14ac:dyDescent="0.2">
      <c r="A22" s="58">
        <v>2</v>
      </c>
      <c r="B22" s="59">
        <v>322</v>
      </c>
      <c r="C22" s="60" t="s">
        <v>101</v>
      </c>
      <c r="D22" s="21" t="s">
        <v>102</v>
      </c>
      <c r="E22" s="22" t="s">
        <v>99</v>
      </c>
      <c r="F22" s="3">
        <v>0.66666666666666663</v>
      </c>
      <c r="G22" s="3">
        <v>0.8125</v>
      </c>
      <c r="H22" s="3" t="s">
        <v>100</v>
      </c>
      <c r="I22" s="3" t="s">
        <v>91</v>
      </c>
      <c r="J22" s="63">
        <v>1</v>
      </c>
      <c r="K22" s="91"/>
      <c r="L22" s="62"/>
    </row>
    <row r="23" spans="1:15" ht="35.1" customHeight="1" x14ac:dyDescent="0.2">
      <c r="A23" s="58">
        <v>3</v>
      </c>
      <c r="B23" s="59">
        <v>323</v>
      </c>
      <c r="C23" s="60" t="s">
        <v>103</v>
      </c>
      <c r="D23" s="21" t="s">
        <v>104</v>
      </c>
      <c r="E23" s="22" t="s">
        <v>99</v>
      </c>
      <c r="F23" s="3">
        <v>0.66666666666666663</v>
      </c>
      <c r="G23" s="3">
        <v>0.8125</v>
      </c>
      <c r="H23" s="3" t="s">
        <v>100</v>
      </c>
      <c r="I23" s="3" t="s">
        <v>91</v>
      </c>
      <c r="J23" s="63">
        <v>1</v>
      </c>
      <c r="K23" s="91"/>
      <c r="L23" s="62"/>
    </row>
    <row r="24" spans="1:15" ht="35.1" customHeight="1" thickBot="1" x14ac:dyDescent="0.25">
      <c r="A24" s="64">
        <v>4</v>
      </c>
      <c r="B24" s="65">
        <v>324</v>
      </c>
      <c r="C24" s="66" t="s">
        <v>105</v>
      </c>
      <c r="D24" s="9" t="s">
        <v>98</v>
      </c>
      <c r="E24" s="11" t="s">
        <v>99</v>
      </c>
      <c r="F24" s="10">
        <v>0.66666666666666663</v>
      </c>
      <c r="G24" s="10">
        <v>0.8125</v>
      </c>
      <c r="H24" s="10" t="s">
        <v>100</v>
      </c>
      <c r="I24" s="10" t="s">
        <v>91</v>
      </c>
      <c r="J24" s="67">
        <v>1</v>
      </c>
      <c r="K24" s="92"/>
      <c r="L24" s="68"/>
    </row>
    <row r="25" spans="1:15" ht="15.75" hidden="1" customHeight="1" x14ac:dyDescent="0.2">
      <c r="A25" s="75"/>
      <c r="B25" s="76"/>
      <c r="C25" s="77"/>
      <c r="D25" s="77"/>
      <c r="E25" s="78"/>
      <c r="F25" s="79"/>
      <c r="G25" s="79"/>
      <c r="H25" s="80"/>
      <c r="I25" s="80"/>
      <c r="J25" s="79"/>
      <c r="K25" s="79"/>
      <c r="L25" s="78"/>
      <c r="M25" s="81"/>
      <c r="N25" s="82"/>
    </row>
    <row r="26" spans="1:15" ht="33.75" customHeight="1" thickBot="1" x14ac:dyDescent="0.25">
      <c r="A26" s="70"/>
      <c r="B26" s="71"/>
      <c r="C26" s="31" t="s">
        <v>106</v>
      </c>
      <c r="D26" s="72"/>
      <c r="E26" s="73"/>
      <c r="F26" s="74"/>
      <c r="G26" s="83" t="s">
        <v>107</v>
      </c>
      <c r="H26" s="46" t="s">
        <v>59</v>
      </c>
      <c r="I26" s="46" t="s">
        <v>76</v>
      </c>
      <c r="J26" s="47" t="s">
        <v>77</v>
      </c>
      <c r="K26" s="29" t="s">
        <v>78</v>
      </c>
      <c r="L26" s="48" t="s">
        <v>56</v>
      </c>
      <c r="M26" s="73"/>
      <c r="N26" s="72"/>
      <c r="O26" s="49"/>
    </row>
    <row r="27" spans="1:15" ht="35.1" customHeight="1" x14ac:dyDescent="0.2">
      <c r="A27" s="51">
        <v>1</v>
      </c>
      <c r="B27" s="52">
        <v>331</v>
      </c>
      <c r="C27" s="53" t="s">
        <v>108</v>
      </c>
      <c r="D27" s="25" t="s">
        <v>109</v>
      </c>
      <c r="E27" s="54"/>
      <c r="F27" s="26"/>
      <c r="G27" s="84" t="s">
        <v>110</v>
      </c>
      <c r="H27" s="26" t="s">
        <v>111</v>
      </c>
      <c r="I27" s="26" t="s">
        <v>28</v>
      </c>
      <c r="J27" s="69">
        <v>1</v>
      </c>
      <c r="K27" s="90"/>
      <c r="L27" s="57"/>
    </row>
    <row r="28" spans="1:15" ht="35.1" customHeight="1" x14ac:dyDescent="0.2">
      <c r="A28" s="58">
        <v>2</v>
      </c>
      <c r="B28" s="59">
        <v>332</v>
      </c>
      <c r="C28" s="60" t="s">
        <v>108</v>
      </c>
      <c r="D28" s="21" t="s">
        <v>109</v>
      </c>
      <c r="E28" s="22"/>
      <c r="F28" s="3"/>
      <c r="G28" s="85" t="s">
        <v>110</v>
      </c>
      <c r="H28" s="3" t="s">
        <v>111</v>
      </c>
      <c r="I28" s="3" t="s">
        <v>31</v>
      </c>
      <c r="J28" s="63">
        <v>1</v>
      </c>
      <c r="K28" s="91"/>
      <c r="L28" s="62"/>
    </row>
    <row r="29" spans="1:15" ht="35.1" customHeight="1" x14ac:dyDescent="0.2">
      <c r="A29" s="58">
        <v>3</v>
      </c>
      <c r="B29" s="59">
        <v>333</v>
      </c>
      <c r="C29" s="60" t="s">
        <v>108</v>
      </c>
      <c r="D29" s="21" t="s">
        <v>112</v>
      </c>
      <c r="E29" s="22"/>
      <c r="F29" s="3"/>
      <c r="G29" s="85" t="s">
        <v>113</v>
      </c>
      <c r="H29" s="3" t="s">
        <v>111</v>
      </c>
      <c r="I29" s="3" t="s">
        <v>28</v>
      </c>
      <c r="J29" s="63">
        <v>1</v>
      </c>
      <c r="K29" s="91"/>
      <c r="L29" s="62"/>
    </row>
    <row r="30" spans="1:15" ht="35.1" customHeight="1" thickBot="1" x14ac:dyDescent="0.25">
      <c r="A30" s="64">
        <v>4</v>
      </c>
      <c r="B30" s="65">
        <v>334</v>
      </c>
      <c r="C30" s="66" t="s">
        <v>108</v>
      </c>
      <c r="D30" s="9" t="s">
        <v>112</v>
      </c>
      <c r="E30" s="11"/>
      <c r="F30" s="10"/>
      <c r="G30" s="86" t="s">
        <v>113</v>
      </c>
      <c r="H30" s="10" t="s">
        <v>111</v>
      </c>
      <c r="I30" s="10" t="s">
        <v>31</v>
      </c>
      <c r="J30" s="67">
        <v>1</v>
      </c>
      <c r="K30" s="92"/>
      <c r="L30" s="68"/>
    </row>
    <row r="31" spans="1:15" ht="14.25" customHeight="1" x14ac:dyDescent="0.2">
      <c r="N31" s="44"/>
    </row>
    <row r="32" spans="1:15" ht="14.25" customHeight="1" x14ac:dyDescent="0.2">
      <c r="N32" s="44"/>
    </row>
    <row r="33" spans="14:14" ht="14.25" customHeight="1" x14ac:dyDescent="0.2">
      <c r="N33" s="44"/>
    </row>
    <row r="34" spans="14:14" ht="14.25" customHeight="1" x14ac:dyDescent="0.2">
      <c r="N34" s="44"/>
    </row>
    <row r="35" spans="14:14" ht="14.25" customHeight="1" x14ac:dyDescent="0.2">
      <c r="N35" s="44"/>
    </row>
    <row r="36" spans="14:14" ht="14.25" customHeight="1" x14ac:dyDescent="0.2">
      <c r="N36" s="44"/>
    </row>
    <row r="37" spans="14:14" ht="14.25" customHeight="1" x14ac:dyDescent="0.2">
      <c r="N37" s="44"/>
    </row>
    <row r="38" spans="14:14" ht="14.25" customHeight="1" x14ac:dyDescent="0.2">
      <c r="N38" s="44"/>
    </row>
    <row r="39" spans="14:14" ht="14.25" customHeight="1" x14ac:dyDescent="0.2">
      <c r="N39" s="44"/>
    </row>
    <row r="40" spans="14:14" ht="14.25" customHeight="1" x14ac:dyDescent="0.2">
      <c r="N40" s="44"/>
    </row>
    <row r="41" spans="14:14" ht="14.25" customHeight="1" x14ac:dyDescent="0.2">
      <c r="N41" s="44"/>
    </row>
    <row r="42" spans="14:14" ht="14.25" customHeight="1" x14ac:dyDescent="0.2">
      <c r="N42" s="44"/>
    </row>
    <row r="43" spans="14:14" ht="14.25" customHeight="1" x14ac:dyDescent="0.2">
      <c r="N43" s="44"/>
    </row>
    <row r="44" spans="14:14" ht="14.25" customHeight="1" x14ac:dyDescent="0.2">
      <c r="N44" s="44"/>
    </row>
    <row r="45" spans="14:14" ht="14.25" customHeight="1" x14ac:dyDescent="0.2">
      <c r="N45" s="44"/>
    </row>
    <row r="46" spans="14:14" ht="14.25" customHeight="1" x14ac:dyDescent="0.2">
      <c r="N46" s="44"/>
    </row>
    <row r="47" spans="14:14" ht="14.25" customHeight="1" x14ac:dyDescent="0.2">
      <c r="N47" s="44"/>
    </row>
    <row r="48" spans="14:14" ht="14.25" customHeight="1" x14ac:dyDescent="0.2">
      <c r="N48" s="44"/>
    </row>
    <row r="49" spans="3:14" ht="14.25" customHeight="1" x14ac:dyDescent="0.2">
      <c r="N49" s="44"/>
    </row>
    <row r="50" spans="3:14" ht="14.25" customHeight="1" x14ac:dyDescent="0.2">
      <c r="N50" s="44"/>
    </row>
    <row r="51" spans="3:14" ht="14.25" customHeight="1" x14ac:dyDescent="0.2">
      <c r="N51" s="44"/>
    </row>
    <row r="52" spans="3:14" ht="14.25" customHeight="1" x14ac:dyDescent="0.2">
      <c r="N52" s="44"/>
    </row>
    <row r="53" spans="3:14" ht="14.25" customHeight="1" x14ac:dyDescent="0.2">
      <c r="N53" s="44"/>
    </row>
    <row r="54" spans="3:14" ht="14.25" customHeight="1" x14ac:dyDescent="0.2">
      <c r="N54" s="44"/>
    </row>
    <row r="55" spans="3:14" ht="14.25" customHeight="1" x14ac:dyDescent="0.2">
      <c r="N55" s="44"/>
    </row>
    <row r="56" spans="3:14" ht="15" x14ac:dyDescent="0.2">
      <c r="C56" t="s">
        <v>32</v>
      </c>
      <c r="K56" t="s">
        <v>91</v>
      </c>
      <c r="N56" s="44"/>
    </row>
    <row r="57" spans="3:14" ht="16.5" thickBot="1" x14ac:dyDescent="0.25">
      <c r="C57" t="s">
        <v>29</v>
      </c>
      <c r="K57" s="87" t="s">
        <v>28</v>
      </c>
      <c r="N57" s="44"/>
    </row>
    <row r="58" spans="3:14" ht="15.75" x14ac:dyDescent="0.2">
      <c r="C58" t="s">
        <v>26</v>
      </c>
      <c r="K58" s="88" t="s">
        <v>31</v>
      </c>
      <c r="N58" s="44"/>
    </row>
    <row r="59" spans="3:14" ht="16.5" thickBot="1" x14ac:dyDescent="0.25">
      <c r="C59" t="s">
        <v>23</v>
      </c>
      <c r="K59" s="89" t="s">
        <v>25</v>
      </c>
      <c r="N59" s="44"/>
    </row>
    <row r="60" spans="3:14" ht="15.75" x14ac:dyDescent="0.2">
      <c r="C60" t="s">
        <v>4</v>
      </c>
      <c r="K60" s="74" t="s">
        <v>114</v>
      </c>
      <c r="N60" s="44"/>
    </row>
    <row r="61" spans="3:14" ht="15" x14ac:dyDescent="0.2">
      <c r="C61" t="s">
        <v>18</v>
      </c>
      <c r="N61" s="44"/>
    </row>
    <row r="62" spans="3:14" ht="15" x14ac:dyDescent="0.2">
      <c r="C62" t="s">
        <v>16</v>
      </c>
      <c r="N62" s="44"/>
    </row>
    <row r="63" spans="3:14" ht="15" x14ac:dyDescent="0.2">
      <c r="C63" t="s">
        <v>14</v>
      </c>
      <c r="N63" s="44"/>
    </row>
    <row r="64" spans="3:14" ht="15" x14ac:dyDescent="0.2">
      <c r="C64" t="s">
        <v>12</v>
      </c>
      <c r="N64" s="44"/>
    </row>
    <row r="65" spans="3:14" ht="15" x14ac:dyDescent="0.2">
      <c r="C65" t="s">
        <v>10</v>
      </c>
      <c r="N65" s="44"/>
    </row>
    <row r="66" spans="3:14" ht="15" x14ac:dyDescent="0.2">
      <c r="C66" t="s">
        <v>8</v>
      </c>
      <c r="N66" s="44"/>
    </row>
    <row r="67" spans="3:14" ht="15" x14ac:dyDescent="0.2">
      <c r="C67" t="s">
        <v>6</v>
      </c>
      <c r="N67" s="44"/>
    </row>
    <row r="68" spans="3:14" ht="15" x14ac:dyDescent="0.2">
      <c r="C68" t="s">
        <v>4</v>
      </c>
      <c r="N68" s="44"/>
    </row>
    <row r="69" spans="3:14" ht="15" x14ac:dyDescent="0.2">
      <c r="C69" t="s">
        <v>3</v>
      </c>
      <c r="N69" s="44"/>
    </row>
    <row r="70" spans="3:14" ht="15" x14ac:dyDescent="0.2">
      <c r="C70" t="s">
        <v>2</v>
      </c>
      <c r="N70" s="44"/>
    </row>
    <row r="71" spans="3:14" ht="15" x14ac:dyDescent="0.2">
      <c r="C71" t="s">
        <v>1</v>
      </c>
      <c r="N71" s="44"/>
    </row>
    <row r="72" spans="3:14" ht="15" x14ac:dyDescent="0.2">
      <c r="N72" s="44"/>
    </row>
    <row r="73" spans="3:14" ht="15" x14ac:dyDescent="0.2">
      <c r="N73" s="44"/>
    </row>
    <row r="74" spans="3:14" ht="15" x14ac:dyDescent="0.2">
      <c r="N74" s="44"/>
    </row>
    <row r="75" spans="3:14" ht="15" x14ac:dyDescent="0.2">
      <c r="N75" s="44"/>
    </row>
    <row r="76" spans="3:14" ht="15" x14ac:dyDescent="0.2">
      <c r="N76" s="44"/>
    </row>
    <row r="77" spans="3:14" ht="15" x14ac:dyDescent="0.2">
      <c r="N77" s="44"/>
    </row>
    <row r="78" spans="3:14" ht="15" x14ac:dyDescent="0.2">
      <c r="N78" s="44"/>
    </row>
    <row r="79" spans="3:14" ht="15" x14ac:dyDescent="0.2">
      <c r="N79" s="44"/>
    </row>
    <row r="80" spans="3:14" ht="15" x14ac:dyDescent="0.2">
      <c r="N80" s="44"/>
    </row>
    <row r="81" spans="14:14" ht="15" x14ac:dyDescent="0.2">
      <c r="N81" s="44"/>
    </row>
    <row r="82" spans="14:14" ht="15" x14ac:dyDescent="0.2">
      <c r="N82" s="44"/>
    </row>
    <row r="83" spans="14:14" ht="15" x14ac:dyDescent="0.2">
      <c r="N83" s="44"/>
    </row>
    <row r="84" spans="14:14" ht="15" x14ac:dyDescent="0.2">
      <c r="N84" s="44"/>
    </row>
    <row r="85" spans="14:14" ht="15" x14ac:dyDescent="0.2">
      <c r="N85" s="44"/>
    </row>
    <row r="86" spans="14:14" ht="15" x14ac:dyDescent="0.2">
      <c r="N86" s="44"/>
    </row>
    <row r="87" spans="14:14" ht="15" x14ac:dyDescent="0.2">
      <c r="N87" s="44"/>
    </row>
    <row r="88" spans="14:14" ht="15" x14ac:dyDescent="0.2">
      <c r="N88" s="44"/>
    </row>
    <row r="89" spans="14:14" ht="15" x14ac:dyDescent="0.2">
      <c r="N89" s="44"/>
    </row>
    <row r="90" spans="14:14" ht="15" x14ac:dyDescent="0.2">
      <c r="N90" s="44"/>
    </row>
    <row r="91" spans="14:14" ht="15" x14ac:dyDescent="0.2">
      <c r="N91" s="44"/>
    </row>
    <row r="92" spans="14:14" ht="15" x14ac:dyDescent="0.2">
      <c r="N92" s="44"/>
    </row>
    <row r="93" spans="14:14" ht="15" x14ac:dyDescent="0.2">
      <c r="N93" s="44"/>
    </row>
    <row r="94" spans="14:14" ht="15" x14ac:dyDescent="0.2">
      <c r="N94" s="44"/>
    </row>
    <row r="95" spans="14:14" ht="15" x14ac:dyDescent="0.2">
      <c r="N95" s="44"/>
    </row>
    <row r="96" spans="14:14" ht="15" x14ac:dyDescent="0.2">
      <c r="N96" s="44"/>
    </row>
    <row r="97" spans="14:14" ht="15" x14ac:dyDescent="0.2">
      <c r="N97" s="44"/>
    </row>
    <row r="98" spans="14:14" ht="15" x14ac:dyDescent="0.2">
      <c r="N98" s="44"/>
    </row>
    <row r="99" spans="14:14" ht="15" x14ac:dyDescent="0.2">
      <c r="N99" s="44"/>
    </row>
    <row r="100" spans="14:14" ht="15" x14ac:dyDescent="0.2">
      <c r="N100" s="44"/>
    </row>
    <row r="101" spans="14:14" ht="15" x14ac:dyDescent="0.2">
      <c r="N101" s="44"/>
    </row>
    <row r="102" spans="14:14" ht="15" x14ac:dyDescent="0.2">
      <c r="N102" s="44"/>
    </row>
    <row r="103" spans="14:14" ht="15" x14ac:dyDescent="0.2">
      <c r="N103" s="44"/>
    </row>
    <row r="104" spans="14:14" ht="15" x14ac:dyDescent="0.2">
      <c r="N104" s="44"/>
    </row>
    <row r="105" spans="14:14" ht="15" x14ac:dyDescent="0.2">
      <c r="N105" s="44"/>
    </row>
    <row r="106" spans="14:14" ht="15" x14ac:dyDescent="0.2">
      <c r="N106" s="44"/>
    </row>
    <row r="107" spans="14:14" ht="15" x14ac:dyDescent="0.2">
      <c r="N107" s="44"/>
    </row>
  </sheetData>
  <sheetProtection algorithmName="SHA-512" hashValue="vpZa0zbcnQw6NSBywyc8HHODRpMTuEVmP5Ww4GoQIGnLBxFeKk98nFBKuwG1tUB0/+yNvTb/I8FWXl4ie3iVcA==" saltValue="F++QnDoTNPwxxqJpbu+l+g==" spinCount="100000" sheet="1" objects="1" scenarios="1"/>
  <mergeCells count="2">
    <mergeCell ref="C4:D4"/>
    <mergeCell ref="F4:G4"/>
  </mergeCells>
  <dataValidations count="2">
    <dataValidation type="list" allowBlank="1" showInputMessage="1" showErrorMessage="1" sqref="K25 I20 I27:I30 I6:I10" xr:uid="{00000000-0002-0000-0200-000000000000}">
      <formula1>$K$57:$K$60</formula1>
    </dataValidation>
    <dataValidation type="list" allowBlank="1" showInputMessage="1" showErrorMessage="1" sqref="I12:I19 I21:I24" xr:uid="{00000000-0002-0000-0200-000001000000}">
      <formula1>$K$56:$K$60</formula1>
    </dataValidation>
  </dataValidations>
  <pageMargins left="0.23622047244094491" right="0.62992125984251968" top="0.35433070866141736" bottom="0.55118110236220474" header="0.31496062992125984" footer="0.31496062992125984"/>
  <pageSetup paperSize="9" scale="65" orientation="portrait" r:id="rId1"/>
  <headerFooter>
    <oddFooter>&amp;A&amp;Rעמוד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6"/>
  <sheetViews>
    <sheetView rightToLeft="1" zoomScale="83" zoomScaleNormal="83" zoomScaleSheetLayoutView="75" workbookViewId="0">
      <selection activeCell="B11" sqref="B11"/>
    </sheetView>
  </sheetViews>
  <sheetFormatPr defaultRowHeight="12.75" x14ac:dyDescent="0.2"/>
  <cols>
    <col min="1" max="1" width="8" style="1" customWidth="1"/>
    <col min="3" max="3" width="20" customWidth="1"/>
    <col min="4" max="4" width="23.7109375" customWidth="1"/>
    <col min="6" max="8" width="7.7109375" customWidth="1"/>
    <col min="9" max="10" width="9.7109375" customWidth="1"/>
    <col min="11" max="11" width="8.7109375" customWidth="1"/>
    <col min="12" max="12" width="11.28515625" customWidth="1"/>
    <col min="13" max="13" width="15.42578125" customWidth="1"/>
    <col min="14" max="14" width="14.5703125" customWidth="1"/>
    <col min="15" max="15" width="15.140625" customWidth="1"/>
    <col min="16" max="16" width="8.7109375" style="1" customWidth="1"/>
  </cols>
  <sheetData>
    <row r="1" spans="1:16" ht="19.5" thickBot="1" x14ac:dyDescent="0.35">
      <c r="B1" s="38"/>
      <c r="C1" s="38"/>
      <c r="D1" s="38" t="s">
        <v>70</v>
      </c>
      <c r="E1" s="38"/>
      <c r="F1" s="38"/>
      <c r="G1" s="38"/>
      <c r="H1" s="38"/>
      <c r="I1" s="38"/>
      <c r="J1" s="38"/>
      <c r="K1" s="36" t="s">
        <v>69</v>
      </c>
      <c r="L1" s="41">
        <v>0.17</v>
      </c>
      <c r="M1" s="40">
        <f ca="1">TODAY()</f>
        <v>44759</v>
      </c>
      <c r="P1" s="40"/>
    </row>
    <row r="2" spans="1:16" ht="19.5" thickBot="1" x14ac:dyDescent="0.35">
      <c r="A2" s="34"/>
      <c r="B2" s="34"/>
      <c r="C2" s="39"/>
      <c r="D2" s="38" t="s">
        <v>68</v>
      </c>
      <c r="F2" s="37" t="s">
        <v>67</v>
      </c>
      <c r="G2" s="35"/>
      <c r="H2" s="35"/>
      <c r="I2" s="35" t="s">
        <v>75</v>
      </c>
      <c r="L2" s="36"/>
      <c r="M2" s="36"/>
    </row>
    <row r="3" spans="1:16" ht="25.5" customHeight="1" thickBot="1" x14ac:dyDescent="0.35">
      <c r="A3" s="42"/>
      <c r="B3" s="42"/>
      <c r="C3" s="42"/>
      <c r="D3" s="42"/>
      <c r="E3" s="42"/>
      <c r="F3" s="42"/>
      <c r="G3" s="42"/>
      <c r="H3" s="42"/>
      <c r="I3" s="42"/>
      <c r="J3" s="42"/>
      <c r="K3" s="33" t="s">
        <v>65</v>
      </c>
      <c r="L3" s="33"/>
    </row>
    <row r="4" spans="1:16" ht="42.75" customHeight="1" thickBot="1" x14ac:dyDescent="0.25">
      <c r="A4" s="32" t="s">
        <v>64</v>
      </c>
      <c r="B4" s="29" t="s">
        <v>63</v>
      </c>
      <c r="C4" s="235" t="s">
        <v>62</v>
      </c>
      <c r="D4" s="236"/>
      <c r="E4" s="43" t="s">
        <v>61</v>
      </c>
      <c r="F4" s="236" t="s">
        <v>60</v>
      </c>
      <c r="G4" s="236"/>
      <c r="H4" s="43" t="s">
        <v>71</v>
      </c>
      <c r="I4" s="43" t="s">
        <v>59</v>
      </c>
      <c r="J4" s="43" t="s">
        <v>58</v>
      </c>
      <c r="K4" s="29" t="s">
        <v>55</v>
      </c>
      <c r="L4" s="31" t="s">
        <v>57</v>
      </c>
      <c r="M4" s="30" t="s">
        <v>56</v>
      </c>
    </row>
    <row r="5" spans="1:16" ht="35.1" customHeight="1" x14ac:dyDescent="0.2">
      <c r="A5" s="28">
        <v>1</v>
      </c>
      <c r="B5" s="27">
        <v>401</v>
      </c>
      <c r="C5" s="25" t="s">
        <v>53</v>
      </c>
      <c r="D5" s="25" t="s">
        <v>54</v>
      </c>
      <c r="E5" s="27">
        <v>1</v>
      </c>
      <c r="F5" s="26"/>
      <c r="G5" s="26">
        <v>0.69444444444444453</v>
      </c>
      <c r="H5" s="26" t="s">
        <v>72</v>
      </c>
      <c r="I5" s="26" t="s">
        <v>51</v>
      </c>
      <c r="J5" s="26" t="s">
        <v>25</v>
      </c>
      <c r="K5" s="24"/>
      <c r="L5" s="97"/>
      <c r="M5" s="93" t="s">
        <v>50</v>
      </c>
    </row>
    <row r="6" spans="1:16" ht="35.1" customHeight="1" x14ac:dyDescent="0.2">
      <c r="A6" s="23">
        <v>2</v>
      </c>
      <c r="B6" s="18">
        <v>402</v>
      </c>
      <c r="C6" s="21" t="s">
        <v>53</v>
      </c>
      <c r="D6" s="21" t="s">
        <v>52</v>
      </c>
      <c r="E6" s="22">
        <v>8</v>
      </c>
      <c r="F6" s="3"/>
      <c r="G6" s="3">
        <v>0.69444444444444453</v>
      </c>
      <c r="H6" s="3" t="s">
        <v>72</v>
      </c>
      <c r="I6" s="3" t="s">
        <v>51</v>
      </c>
      <c r="J6" s="3" t="s">
        <v>22</v>
      </c>
      <c r="K6" s="20"/>
      <c r="L6" s="98"/>
      <c r="M6" s="94" t="s">
        <v>50</v>
      </c>
    </row>
    <row r="7" spans="1:16" ht="35.1" customHeight="1" x14ac:dyDescent="0.2">
      <c r="A7" s="23">
        <v>3</v>
      </c>
      <c r="B7" s="18">
        <v>403</v>
      </c>
      <c r="C7" s="21" t="s">
        <v>37</v>
      </c>
      <c r="D7" s="21" t="s">
        <v>49</v>
      </c>
      <c r="E7" s="22">
        <v>1</v>
      </c>
      <c r="F7" s="3">
        <v>0.35416666666666669</v>
      </c>
      <c r="G7" s="3">
        <v>0.64583333333333337</v>
      </c>
      <c r="H7" s="3" t="s">
        <v>73</v>
      </c>
      <c r="I7" s="3" t="s">
        <v>44</v>
      </c>
      <c r="J7" s="3" t="s">
        <v>34</v>
      </c>
      <c r="K7" s="20">
        <v>1.5</v>
      </c>
      <c r="L7" s="98"/>
      <c r="M7" s="94" t="s">
        <v>35</v>
      </c>
    </row>
    <row r="8" spans="1:16" ht="35.1" customHeight="1" x14ac:dyDescent="0.2">
      <c r="A8" s="23">
        <v>4</v>
      </c>
      <c r="B8" s="18">
        <v>404</v>
      </c>
      <c r="C8" s="21" t="s">
        <v>48</v>
      </c>
      <c r="D8" s="21" t="s">
        <v>47</v>
      </c>
      <c r="E8" s="22">
        <v>1</v>
      </c>
      <c r="F8" s="3">
        <v>0.29166666666666669</v>
      </c>
      <c r="G8" s="3">
        <v>0.64583333333333337</v>
      </c>
      <c r="H8" s="3" t="s">
        <v>73</v>
      </c>
      <c r="I8" s="3" t="s">
        <v>44</v>
      </c>
      <c r="J8" s="3" t="s">
        <v>25</v>
      </c>
      <c r="K8" s="20">
        <v>3</v>
      </c>
      <c r="L8" s="98"/>
      <c r="M8" s="94" t="s">
        <v>35</v>
      </c>
    </row>
    <row r="9" spans="1:16" ht="35.1" customHeight="1" x14ac:dyDescent="0.2">
      <c r="A9" s="19">
        <v>5</v>
      </c>
      <c r="B9" s="18">
        <v>405</v>
      </c>
      <c r="C9" s="15" t="s">
        <v>46</v>
      </c>
      <c r="D9" s="15" t="s">
        <v>45</v>
      </c>
      <c r="E9" s="17">
        <v>1</v>
      </c>
      <c r="F9" s="16"/>
      <c r="G9" s="3">
        <v>0.64583333333333337</v>
      </c>
      <c r="H9" s="3" t="s">
        <v>72</v>
      </c>
      <c r="I9" s="3" t="s">
        <v>44</v>
      </c>
      <c r="J9" s="3" t="s">
        <v>25</v>
      </c>
      <c r="K9" s="14">
        <v>3</v>
      </c>
      <c r="L9" s="99"/>
      <c r="M9" s="95" t="s">
        <v>43</v>
      </c>
    </row>
    <row r="10" spans="1:16" ht="35.1" customHeight="1" x14ac:dyDescent="0.2">
      <c r="A10" s="19">
        <v>6</v>
      </c>
      <c r="B10" s="18">
        <v>406</v>
      </c>
      <c r="C10" s="15" t="s">
        <v>41</v>
      </c>
      <c r="D10" s="15" t="s">
        <v>42</v>
      </c>
      <c r="E10" s="17">
        <v>1</v>
      </c>
      <c r="F10" s="16">
        <v>0.3125</v>
      </c>
      <c r="G10" s="3"/>
      <c r="H10" s="3" t="s">
        <v>73</v>
      </c>
      <c r="I10" s="3" t="s">
        <v>39</v>
      </c>
      <c r="J10" s="3" t="s">
        <v>25</v>
      </c>
      <c r="K10" s="14">
        <v>1.5</v>
      </c>
      <c r="L10" s="99"/>
      <c r="M10" s="95" t="s">
        <v>38</v>
      </c>
    </row>
    <row r="11" spans="1:16" ht="35.1" customHeight="1" x14ac:dyDescent="0.2">
      <c r="A11" s="19">
        <v>7</v>
      </c>
      <c r="B11" s="18">
        <v>407</v>
      </c>
      <c r="C11" s="15" t="s">
        <v>41</v>
      </c>
      <c r="D11" s="15" t="s">
        <v>40</v>
      </c>
      <c r="E11" s="17">
        <v>1</v>
      </c>
      <c r="F11" s="16">
        <v>0.3125</v>
      </c>
      <c r="G11" s="3"/>
      <c r="H11" s="3" t="s">
        <v>73</v>
      </c>
      <c r="I11" s="3" t="s">
        <v>39</v>
      </c>
      <c r="J11" s="3" t="s">
        <v>25</v>
      </c>
      <c r="K11" s="14">
        <v>2</v>
      </c>
      <c r="L11" s="99"/>
      <c r="M11" s="95" t="s">
        <v>38</v>
      </c>
    </row>
    <row r="12" spans="1:16" ht="35.1" customHeight="1" thickBot="1" x14ac:dyDescent="0.25">
      <c r="A12" s="13">
        <v>8</v>
      </c>
      <c r="B12" s="12">
        <v>408</v>
      </c>
      <c r="C12" s="9" t="s">
        <v>37</v>
      </c>
      <c r="D12" s="9" t="s">
        <v>36</v>
      </c>
      <c r="E12" s="11">
        <v>1</v>
      </c>
      <c r="F12" s="10">
        <v>0.3125</v>
      </c>
      <c r="G12" s="10"/>
      <c r="H12" s="10" t="s">
        <v>73</v>
      </c>
      <c r="I12" s="10" t="s">
        <v>44</v>
      </c>
      <c r="J12" s="10" t="s">
        <v>34</v>
      </c>
      <c r="K12" s="8">
        <v>1.5</v>
      </c>
      <c r="L12" s="100"/>
      <c r="M12" s="96" t="s">
        <v>35</v>
      </c>
    </row>
    <row r="13" spans="1:16" ht="19.5" customHeight="1" thickBot="1" x14ac:dyDescent="0.3">
      <c r="A13" s="7"/>
      <c r="B13" s="6"/>
      <c r="D13" s="4"/>
      <c r="E13" s="5">
        <f>SUM(E5:E12)</f>
        <v>15</v>
      </c>
    </row>
    <row r="14" spans="1:16" ht="20.100000000000001" customHeight="1" x14ac:dyDescent="0.2">
      <c r="D14" s="4"/>
    </row>
    <row r="15" spans="1:16" ht="20.100000000000001" customHeight="1" x14ac:dyDescent="0.2">
      <c r="D15" s="4"/>
    </row>
    <row r="16" spans="1:16" ht="20.100000000000001" customHeight="1" x14ac:dyDescent="0.2">
      <c r="D16" s="4"/>
    </row>
    <row r="17" spans="4:4" ht="20.100000000000001" customHeight="1" x14ac:dyDescent="0.2">
      <c r="D17" s="4"/>
    </row>
    <row r="18" spans="4:4" ht="20.100000000000001" customHeight="1" x14ac:dyDescent="0.2">
      <c r="D18" s="4"/>
    </row>
    <row r="19" spans="4:4" ht="20.100000000000001" customHeight="1" x14ac:dyDescent="0.2">
      <c r="D19" s="4"/>
    </row>
    <row r="20" spans="4:4" ht="20.100000000000001" customHeight="1" x14ac:dyDescent="0.2">
      <c r="D20" s="4"/>
    </row>
    <row r="21" spans="4:4" ht="20.100000000000001" customHeight="1" x14ac:dyDescent="0.2">
      <c r="D21" s="4"/>
    </row>
    <row r="22" spans="4:4" ht="20.100000000000001" customHeight="1" x14ac:dyDescent="0.2">
      <c r="D22" s="4"/>
    </row>
    <row r="23" spans="4:4" ht="20.100000000000001" customHeight="1" x14ac:dyDescent="0.2">
      <c r="D23" s="4"/>
    </row>
    <row r="24" spans="4:4" ht="20.100000000000001" customHeight="1" x14ac:dyDescent="0.2">
      <c r="D24" s="4"/>
    </row>
    <row r="25" spans="4:4" ht="20.100000000000001" customHeight="1" x14ac:dyDescent="0.2">
      <c r="D25" s="4"/>
    </row>
    <row r="26" spans="4:4" ht="12.75" customHeight="1" x14ac:dyDescent="0.2">
      <c r="D26" s="4"/>
    </row>
    <row r="27" spans="4:4" ht="12.75" customHeight="1" x14ac:dyDescent="0.2">
      <c r="D27" s="4"/>
    </row>
    <row r="28" spans="4:4" ht="12.75" customHeight="1" x14ac:dyDescent="0.2">
      <c r="D28" s="4"/>
    </row>
    <row r="29" spans="4:4" ht="12.75" customHeight="1" x14ac:dyDescent="0.2">
      <c r="D29" s="4"/>
    </row>
    <row r="30" spans="4:4" ht="12.75" customHeight="1" x14ac:dyDescent="0.2">
      <c r="D30" s="4"/>
    </row>
    <row r="31" spans="4:4" ht="12.75" customHeight="1" x14ac:dyDescent="0.2">
      <c r="D31" s="4"/>
    </row>
    <row r="32" spans="4:4" ht="12.75" customHeight="1" x14ac:dyDescent="0.2">
      <c r="D32" s="4"/>
    </row>
    <row r="33" spans="2:15" ht="12.75" customHeight="1" x14ac:dyDescent="0.2">
      <c r="D33" s="4"/>
    </row>
    <row r="34" spans="2:15" ht="12.75" customHeight="1" x14ac:dyDescent="0.2">
      <c r="D34" s="4"/>
    </row>
    <row r="35" spans="2:15" ht="12.75" customHeight="1" x14ac:dyDescent="0.2">
      <c r="D35" s="4"/>
    </row>
    <row r="36" spans="2:15" ht="12.75" customHeight="1" x14ac:dyDescent="0.2">
      <c r="D36" s="4"/>
    </row>
    <row r="37" spans="2:15" ht="12.75" customHeight="1" x14ac:dyDescent="0.2">
      <c r="D37" s="4"/>
    </row>
    <row r="39" spans="2:15" ht="15.75" x14ac:dyDescent="0.2">
      <c r="K39" s="3" t="s">
        <v>34</v>
      </c>
      <c r="O39" t="s">
        <v>33</v>
      </c>
    </row>
    <row r="40" spans="2:15" ht="15.75" x14ac:dyDescent="0.2">
      <c r="C40" t="s">
        <v>32</v>
      </c>
      <c r="K40" s="3" t="s">
        <v>31</v>
      </c>
      <c r="O40" t="s">
        <v>30</v>
      </c>
    </row>
    <row r="41" spans="2:15" ht="15.75" x14ac:dyDescent="0.2">
      <c r="C41" t="s">
        <v>29</v>
      </c>
      <c r="K41" s="3" t="s">
        <v>28</v>
      </c>
      <c r="O41" t="s">
        <v>27</v>
      </c>
    </row>
    <row r="42" spans="2:15" ht="15.75" x14ac:dyDescent="0.2">
      <c r="C42" t="s">
        <v>26</v>
      </c>
      <c r="K42" s="3" t="s">
        <v>25</v>
      </c>
      <c r="O42" t="s">
        <v>24</v>
      </c>
    </row>
    <row r="43" spans="2:15" s="1" customFormat="1" ht="15.75" x14ac:dyDescent="0.2">
      <c r="B43"/>
      <c r="C43" t="s">
        <v>23</v>
      </c>
      <c r="D43"/>
      <c r="E43"/>
      <c r="F43"/>
      <c r="G43"/>
      <c r="H43"/>
      <c r="I43"/>
      <c r="J43"/>
      <c r="K43" s="3" t="s">
        <v>22</v>
      </c>
      <c r="L43"/>
      <c r="M43"/>
      <c r="N43"/>
      <c r="O43" t="s">
        <v>21</v>
      </c>
    </row>
    <row r="44" spans="2:15" s="1" customFormat="1" ht="31.5" x14ac:dyDescent="0.2">
      <c r="B44"/>
      <c r="C44" t="s">
        <v>4</v>
      </c>
      <c r="D44"/>
      <c r="E44"/>
      <c r="F44"/>
      <c r="G44"/>
      <c r="H44"/>
      <c r="I44"/>
      <c r="J44"/>
      <c r="K44" s="2" t="s">
        <v>20</v>
      </c>
      <c r="L44"/>
      <c r="M44"/>
      <c r="N44"/>
      <c r="O44" t="s">
        <v>19</v>
      </c>
    </row>
    <row r="45" spans="2:15" s="1" customFormat="1" ht="20.100000000000001" customHeight="1" x14ac:dyDescent="0.2">
      <c r="B45"/>
      <c r="C45" t="s">
        <v>18</v>
      </c>
      <c r="D45"/>
      <c r="E45"/>
      <c r="F45"/>
      <c r="G45"/>
      <c r="H45"/>
      <c r="I45"/>
      <c r="J45"/>
      <c r="K45"/>
      <c r="L45"/>
      <c r="M45"/>
      <c r="N45"/>
      <c r="O45" t="s">
        <v>17</v>
      </c>
    </row>
    <row r="46" spans="2:15" s="1" customFormat="1" ht="20.100000000000001" customHeight="1" x14ac:dyDescent="0.2">
      <c r="B46"/>
      <c r="C46" t="s">
        <v>16</v>
      </c>
      <c r="D46"/>
      <c r="E46"/>
      <c r="F46"/>
      <c r="G46"/>
      <c r="H46"/>
      <c r="I46"/>
      <c r="J46"/>
      <c r="K46"/>
      <c r="L46"/>
      <c r="M46"/>
      <c r="N46"/>
      <c r="O46" t="s">
        <v>15</v>
      </c>
    </row>
    <row r="47" spans="2:15" s="1" customFormat="1" ht="20.100000000000001" customHeight="1" x14ac:dyDescent="0.2">
      <c r="B47"/>
      <c r="C47" t="s">
        <v>14</v>
      </c>
      <c r="D47"/>
      <c r="E47"/>
      <c r="F47"/>
      <c r="G47"/>
      <c r="H47"/>
      <c r="I47"/>
      <c r="J47"/>
      <c r="K47"/>
      <c r="L47"/>
      <c r="M47"/>
      <c r="N47"/>
      <c r="O47" t="s">
        <v>13</v>
      </c>
    </row>
    <row r="48" spans="2:15" s="1" customFormat="1" x14ac:dyDescent="0.2">
      <c r="B48"/>
      <c r="C48" t="s">
        <v>12</v>
      </c>
      <c r="D48"/>
      <c r="E48"/>
      <c r="F48"/>
      <c r="G48"/>
      <c r="H48"/>
      <c r="I48"/>
      <c r="J48"/>
      <c r="K48"/>
      <c r="L48"/>
      <c r="M48"/>
      <c r="N48"/>
      <c r="O48" t="s">
        <v>11</v>
      </c>
    </row>
    <row r="49" spans="2:15" s="1" customFormat="1" x14ac:dyDescent="0.2">
      <c r="B49"/>
      <c r="C49" t="s">
        <v>10</v>
      </c>
      <c r="D49"/>
      <c r="E49"/>
      <c r="F49"/>
      <c r="G49"/>
      <c r="H49"/>
      <c r="I49"/>
      <c r="J49"/>
      <c r="K49"/>
      <c r="L49"/>
      <c r="M49"/>
      <c r="N49"/>
      <c r="O49" t="s">
        <v>9</v>
      </c>
    </row>
    <row r="50" spans="2:15" s="1" customFormat="1" x14ac:dyDescent="0.2">
      <c r="B50"/>
      <c r="C50" t="s">
        <v>8</v>
      </c>
      <c r="D50"/>
      <c r="E50"/>
      <c r="F50"/>
      <c r="G50"/>
      <c r="H50"/>
      <c r="I50"/>
      <c r="J50"/>
      <c r="K50"/>
      <c r="L50"/>
      <c r="M50"/>
      <c r="N50"/>
      <c r="O50" t="s">
        <v>7</v>
      </c>
    </row>
    <row r="51" spans="2:15" s="1" customFormat="1" x14ac:dyDescent="0.2">
      <c r="B51"/>
      <c r="C51" t="s">
        <v>6</v>
      </c>
      <c r="D51"/>
      <c r="E51"/>
      <c r="F51"/>
      <c r="G51"/>
      <c r="H51"/>
      <c r="I51"/>
      <c r="J51"/>
      <c r="K51"/>
      <c r="L51"/>
      <c r="M51"/>
      <c r="N51"/>
      <c r="O51" t="s">
        <v>5</v>
      </c>
    </row>
    <row r="52" spans="2:15" s="1" customFormat="1" x14ac:dyDescent="0.2">
      <c r="B52"/>
      <c r="C52" t="s">
        <v>4</v>
      </c>
      <c r="D52"/>
      <c r="E52"/>
      <c r="F52"/>
      <c r="G52"/>
      <c r="H52"/>
      <c r="I52"/>
      <c r="J52"/>
      <c r="K52"/>
      <c r="L52"/>
      <c r="M52"/>
      <c r="N52"/>
      <c r="O52"/>
    </row>
    <row r="53" spans="2:15" s="1" customFormat="1" x14ac:dyDescent="0.2">
      <c r="B53"/>
      <c r="C53" t="s">
        <v>3</v>
      </c>
      <c r="D53"/>
      <c r="E53"/>
      <c r="F53"/>
      <c r="G53"/>
      <c r="H53"/>
      <c r="I53"/>
      <c r="J53"/>
      <c r="K53"/>
      <c r="L53"/>
      <c r="M53"/>
      <c r="N53"/>
      <c r="O53"/>
    </row>
    <row r="54" spans="2:15" s="1" customFormat="1" x14ac:dyDescent="0.2">
      <c r="B54"/>
      <c r="C54" t="s">
        <v>2</v>
      </c>
      <c r="D54"/>
      <c r="E54"/>
      <c r="F54"/>
      <c r="G54"/>
      <c r="H54"/>
      <c r="I54"/>
      <c r="J54"/>
      <c r="K54"/>
      <c r="L54"/>
      <c r="M54"/>
      <c r="N54"/>
      <c r="O54"/>
    </row>
    <row r="55" spans="2:15" s="1" customFormat="1" x14ac:dyDescent="0.2">
      <c r="B55"/>
      <c r="C55" t="s">
        <v>1</v>
      </c>
      <c r="D55"/>
      <c r="E55"/>
      <c r="F55"/>
      <c r="G55"/>
      <c r="H55"/>
      <c r="I55"/>
      <c r="J55"/>
      <c r="K55"/>
      <c r="L55"/>
      <c r="M55"/>
      <c r="N55"/>
      <c r="O55"/>
    </row>
    <row r="56" spans="2:15" s="1" customFormat="1" x14ac:dyDescent="0.2">
      <c r="B56"/>
      <c r="C56" t="s">
        <v>0</v>
      </c>
      <c r="D56"/>
      <c r="E56"/>
      <c r="F56"/>
      <c r="G56"/>
      <c r="H56"/>
      <c r="I56"/>
      <c r="J56"/>
      <c r="K56"/>
      <c r="L56"/>
      <c r="M56"/>
      <c r="N56"/>
      <c r="O56"/>
    </row>
  </sheetData>
  <sheetProtection algorithmName="SHA-512" hashValue="BbQb4JOOuK1fMbsTrhu7/KRljRkIs+UUfBbVpaOEjsC+X0I3GnQuk+YvwHMKJ5A+VfByslWL/ApYFcN4rvX/hg==" saltValue="TC292/ORdano0+L3ORGesg==" spinCount="100000" sheet="1" objects="1" scenarios="1"/>
  <mergeCells count="2">
    <mergeCell ref="C4:D4"/>
    <mergeCell ref="F4:G4"/>
  </mergeCells>
  <dataValidations count="1">
    <dataValidation type="list" allowBlank="1" showInputMessage="1" showErrorMessage="1" sqref="J5:J12" xr:uid="{00000000-0002-0000-0300-000000000000}">
      <formula1>$K$13:$K$43</formula1>
    </dataValidation>
  </dataValidations>
  <pageMargins left="0.39370078740157483" right="0.39370078740157483" top="0.59055118110236227" bottom="0.6692913385826772" header="0.51181102362204722" footer="0.19685039370078741"/>
  <pageSetup paperSize="9" scale="95" firstPageNumber="0" orientation="landscape" horizontalDpi="300" verticalDpi="300" r:id="rId1"/>
  <headerFooter>
    <oddFooter>&amp;A&amp;Rעמוד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rightToLeft="1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11" sqref="B11:B12"/>
    </sheetView>
  </sheetViews>
  <sheetFormatPr defaultRowHeight="12.75" x14ac:dyDescent="0.2"/>
  <cols>
    <col min="1" max="1" width="7.5703125" customWidth="1"/>
    <col min="2" max="2" width="7.7109375" customWidth="1"/>
    <col min="3" max="3" width="21.5703125" customWidth="1"/>
    <col min="4" max="4" width="22.7109375" customWidth="1"/>
    <col min="5" max="5" width="9.85546875" customWidth="1"/>
    <col min="6" max="6" width="7.7109375" customWidth="1"/>
    <col min="7" max="7" width="11.5703125" customWidth="1"/>
    <col min="8" max="8" width="14.7109375" customWidth="1"/>
    <col min="9" max="9" width="21.42578125" customWidth="1"/>
    <col min="10" max="10" width="23.7109375" style="102" customWidth="1"/>
  </cols>
  <sheetData>
    <row r="1" spans="1:9" ht="19.5" thickBot="1" x14ac:dyDescent="0.35">
      <c r="A1" s="1"/>
      <c r="B1" s="38"/>
      <c r="C1" s="38"/>
      <c r="D1" s="38" t="s">
        <v>70</v>
      </c>
      <c r="E1" s="38"/>
      <c r="I1" s="101">
        <f ca="1">TODAY()</f>
        <v>44759</v>
      </c>
    </row>
    <row r="2" spans="1:9" ht="16.5" thickBot="1" x14ac:dyDescent="0.3">
      <c r="A2" s="34"/>
      <c r="B2" s="34"/>
      <c r="C2" s="37" t="s">
        <v>67</v>
      </c>
    </row>
    <row r="3" spans="1:9" ht="17.25" customHeight="1" thickBot="1" x14ac:dyDescent="0.3">
      <c r="H3" s="256" t="s">
        <v>116</v>
      </c>
      <c r="I3" s="257"/>
    </row>
    <row r="4" spans="1:9" ht="19.5" customHeight="1" thickBot="1" x14ac:dyDescent="0.3">
      <c r="C4" s="37" t="s">
        <v>117</v>
      </c>
      <c r="H4" s="258" t="s">
        <v>118</v>
      </c>
      <c r="I4" s="259"/>
    </row>
    <row r="5" spans="1:9" ht="38.25" customHeight="1" thickBot="1" x14ac:dyDescent="0.25">
      <c r="A5" s="83" t="s">
        <v>64</v>
      </c>
      <c r="B5" s="47" t="s">
        <v>63</v>
      </c>
      <c r="C5" s="260" t="s">
        <v>62</v>
      </c>
      <c r="D5" s="261"/>
      <c r="E5" s="45" t="s">
        <v>76</v>
      </c>
      <c r="F5" s="262" t="s">
        <v>60</v>
      </c>
      <c r="G5" s="263"/>
      <c r="H5" s="31" t="s">
        <v>119</v>
      </c>
      <c r="I5" s="48" t="s">
        <v>56</v>
      </c>
    </row>
    <row r="6" spans="1:9" ht="24.95" customHeight="1" thickBot="1" x14ac:dyDescent="0.25">
      <c r="A6" s="245">
        <v>1</v>
      </c>
      <c r="B6" s="245">
        <v>500</v>
      </c>
      <c r="C6" s="247" t="s">
        <v>120</v>
      </c>
      <c r="D6" s="237" t="s">
        <v>121</v>
      </c>
      <c r="E6" s="103" t="s">
        <v>28</v>
      </c>
      <c r="F6" s="104"/>
      <c r="G6" s="105"/>
      <c r="H6" s="106"/>
      <c r="I6" s="243" t="s">
        <v>122</v>
      </c>
    </row>
    <row r="7" spans="1:9" ht="24.95" customHeight="1" thickBot="1" x14ac:dyDescent="0.25">
      <c r="A7" s="264"/>
      <c r="B7" s="264"/>
      <c r="C7" s="249"/>
      <c r="D7" s="265"/>
      <c r="E7" s="107" t="s">
        <v>31</v>
      </c>
      <c r="F7" s="108"/>
      <c r="G7" s="109"/>
      <c r="H7" s="106"/>
      <c r="I7" s="266"/>
    </row>
    <row r="8" spans="1:9" ht="24.95" customHeight="1" thickBot="1" x14ac:dyDescent="0.25">
      <c r="A8" s="246"/>
      <c r="B8" s="246"/>
      <c r="C8" s="248"/>
      <c r="D8" s="238"/>
      <c r="E8" s="107" t="s">
        <v>123</v>
      </c>
      <c r="F8" s="110"/>
      <c r="G8" s="111"/>
      <c r="H8" s="106"/>
      <c r="I8" s="244"/>
    </row>
    <row r="9" spans="1:9" ht="24.95" customHeight="1" thickBot="1" x14ac:dyDescent="0.25">
      <c r="A9" s="245">
        <v>2</v>
      </c>
      <c r="B9" s="245">
        <v>501</v>
      </c>
      <c r="C9" s="247" t="s">
        <v>124</v>
      </c>
      <c r="D9" s="237" t="s">
        <v>125</v>
      </c>
      <c r="E9" s="112" t="s">
        <v>31</v>
      </c>
      <c r="F9" s="250" t="s">
        <v>126</v>
      </c>
      <c r="G9" s="251"/>
      <c r="H9" s="106"/>
      <c r="I9" s="113"/>
    </row>
    <row r="10" spans="1:9" ht="24.95" customHeight="1" thickBot="1" x14ac:dyDescent="0.25">
      <c r="A10" s="246"/>
      <c r="B10" s="246"/>
      <c r="C10" s="249"/>
      <c r="D10" s="238"/>
      <c r="E10" s="112" t="s">
        <v>28</v>
      </c>
      <c r="F10" s="252"/>
      <c r="G10" s="253"/>
      <c r="H10" s="106"/>
      <c r="I10" s="113"/>
    </row>
    <row r="11" spans="1:9" ht="24.95" customHeight="1" thickBot="1" x14ac:dyDescent="0.25">
      <c r="A11" s="245">
        <v>3</v>
      </c>
      <c r="B11" s="245">
        <v>502</v>
      </c>
      <c r="C11" s="249"/>
      <c r="D11" s="237" t="s">
        <v>127</v>
      </c>
      <c r="E11" s="112" t="s">
        <v>31</v>
      </c>
      <c r="F11" s="252"/>
      <c r="G11" s="253"/>
      <c r="H11" s="106"/>
      <c r="I11" s="113"/>
    </row>
    <row r="12" spans="1:9" ht="24.95" customHeight="1" thickBot="1" x14ac:dyDescent="0.25">
      <c r="A12" s="246"/>
      <c r="B12" s="246"/>
      <c r="C12" s="249"/>
      <c r="D12" s="238"/>
      <c r="E12" s="112" t="s">
        <v>28</v>
      </c>
      <c r="F12" s="252"/>
      <c r="G12" s="253"/>
      <c r="H12" s="106"/>
      <c r="I12" s="113"/>
    </row>
    <row r="13" spans="1:9" ht="24.95" customHeight="1" thickBot="1" x14ac:dyDescent="0.25">
      <c r="A13" s="245">
        <v>4</v>
      </c>
      <c r="B13" s="245">
        <v>503</v>
      </c>
      <c r="C13" s="249"/>
      <c r="D13" s="237" t="s">
        <v>128</v>
      </c>
      <c r="E13" s="112" t="s">
        <v>31</v>
      </c>
      <c r="F13" s="252"/>
      <c r="G13" s="253"/>
      <c r="H13" s="106"/>
      <c r="I13" s="113"/>
    </row>
    <row r="14" spans="1:9" ht="24.95" customHeight="1" thickBot="1" x14ac:dyDescent="0.25">
      <c r="A14" s="246"/>
      <c r="B14" s="246"/>
      <c r="C14" s="249"/>
      <c r="D14" s="238"/>
      <c r="E14" s="112" t="s">
        <v>28</v>
      </c>
      <c r="F14" s="252"/>
      <c r="G14" s="253"/>
      <c r="H14" s="106"/>
      <c r="I14" s="113"/>
    </row>
    <row r="15" spans="1:9" ht="24.95" customHeight="1" thickBot="1" x14ac:dyDescent="0.25">
      <c r="A15" s="245">
        <v>5</v>
      </c>
      <c r="B15" s="245">
        <v>504</v>
      </c>
      <c r="C15" s="249"/>
      <c r="D15" s="237" t="s">
        <v>129</v>
      </c>
      <c r="E15" s="112" t="s">
        <v>31</v>
      </c>
      <c r="F15" s="252"/>
      <c r="G15" s="253"/>
      <c r="H15" s="106"/>
      <c r="I15" s="113"/>
    </row>
    <row r="16" spans="1:9" ht="24.95" customHeight="1" thickBot="1" x14ac:dyDescent="0.25">
      <c r="A16" s="246"/>
      <c r="B16" s="246"/>
      <c r="C16" s="249"/>
      <c r="D16" s="238"/>
      <c r="E16" s="112" t="s">
        <v>28</v>
      </c>
      <c r="F16" s="252"/>
      <c r="G16" s="253"/>
      <c r="H16" s="106"/>
      <c r="I16" s="113"/>
    </row>
    <row r="17" spans="1:9" ht="24.95" customHeight="1" thickBot="1" x14ac:dyDescent="0.25">
      <c r="A17" s="245">
        <v>6</v>
      </c>
      <c r="B17" s="245">
        <v>505</v>
      </c>
      <c r="C17" s="249"/>
      <c r="D17" s="237" t="s">
        <v>130</v>
      </c>
      <c r="E17" s="112" t="s">
        <v>31</v>
      </c>
      <c r="F17" s="252"/>
      <c r="G17" s="253"/>
      <c r="H17" s="106"/>
      <c r="I17" s="113"/>
    </row>
    <row r="18" spans="1:9" ht="24.95" customHeight="1" thickBot="1" x14ac:dyDescent="0.25">
      <c r="A18" s="246"/>
      <c r="B18" s="246"/>
      <c r="C18" s="249"/>
      <c r="D18" s="238"/>
      <c r="E18" s="112" t="s">
        <v>28</v>
      </c>
      <c r="F18" s="252"/>
      <c r="G18" s="253"/>
      <c r="H18" s="106"/>
      <c r="I18" s="113"/>
    </row>
    <row r="19" spans="1:9" ht="24.95" customHeight="1" thickBot="1" x14ac:dyDescent="0.25">
      <c r="A19" s="245">
        <v>7</v>
      </c>
      <c r="B19" s="245">
        <v>506</v>
      </c>
      <c r="C19" s="249"/>
      <c r="D19" s="237" t="s">
        <v>131</v>
      </c>
      <c r="E19" s="112" t="s">
        <v>31</v>
      </c>
      <c r="F19" s="252"/>
      <c r="G19" s="253"/>
      <c r="H19" s="106"/>
      <c r="I19" s="113"/>
    </row>
    <row r="20" spans="1:9" ht="24.95" customHeight="1" thickBot="1" x14ac:dyDescent="0.25">
      <c r="A20" s="246"/>
      <c r="B20" s="246"/>
      <c r="C20" s="248"/>
      <c r="D20" s="238"/>
      <c r="E20" s="112" t="s">
        <v>28</v>
      </c>
      <c r="F20" s="254"/>
      <c r="G20" s="255"/>
      <c r="H20" s="106"/>
      <c r="I20" s="113"/>
    </row>
    <row r="21" spans="1:9" ht="24.95" customHeight="1" thickBot="1" x14ac:dyDescent="0.25">
      <c r="A21" s="245">
        <v>8</v>
      </c>
      <c r="B21" s="245">
        <v>507</v>
      </c>
      <c r="C21" s="247" t="s">
        <v>124</v>
      </c>
      <c r="D21" s="237" t="s">
        <v>132</v>
      </c>
      <c r="E21" s="112" t="s">
        <v>31</v>
      </c>
      <c r="F21" s="239" t="s">
        <v>133</v>
      </c>
      <c r="G21" s="240"/>
      <c r="H21" s="106"/>
      <c r="I21" s="243" t="s">
        <v>134</v>
      </c>
    </row>
    <row r="22" spans="1:9" ht="24.95" customHeight="1" thickBot="1" x14ac:dyDescent="0.25">
      <c r="A22" s="246"/>
      <c r="B22" s="246"/>
      <c r="C22" s="248"/>
      <c r="D22" s="238"/>
      <c r="E22" s="112" t="s">
        <v>28</v>
      </c>
      <c r="F22" s="241"/>
      <c r="G22" s="242"/>
      <c r="H22" s="106"/>
      <c r="I22" s="244"/>
    </row>
    <row r="30" spans="1:9" x14ac:dyDescent="0.2">
      <c r="I30" s="1"/>
    </row>
  </sheetData>
  <sheetProtection algorithmName="SHA-512" hashValue="rmA97tAI1uXmBuM3rgG8wF2dZk6qOvXYQHr6DgQ2qUDyentlyy8fodwcURkpGmGu649kMvgeIhc8BBy1lTuzcg==" saltValue="oDHpCzcaD0GEJcqzwKUTiw==" spinCount="100000" sheet="1" objects="1" scenarios="1"/>
  <mergeCells count="35">
    <mergeCell ref="H3:I3"/>
    <mergeCell ref="H4:I4"/>
    <mergeCell ref="C5:D5"/>
    <mergeCell ref="F5:G5"/>
    <mergeCell ref="A6:A8"/>
    <mergeCell ref="B6:B8"/>
    <mergeCell ref="C6:C8"/>
    <mergeCell ref="D6:D8"/>
    <mergeCell ref="I6:I8"/>
    <mergeCell ref="A9:A10"/>
    <mergeCell ref="B9:B10"/>
    <mergeCell ref="C9:C20"/>
    <mergeCell ref="D9:D10"/>
    <mergeCell ref="F9:G20"/>
    <mergeCell ref="A11:A12"/>
    <mergeCell ref="B11:B12"/>
    <mergeCell ref="D11:D12"/>
    <mergeCell ref="A13:A14"/>
    <mergeCell ref="B13:B14"/>
    <mergeCell ref="D13:D14"/>
    <mergeCell ref="A15:A16"/>
    <mergeCell ref="B15:B16"/>
    <mergeCell ref="D15:D16"/>
    <mergeCell ref="A17:A18"/>
    <mergeCell ref="B17:B18"/>
    <mergeCell ref="D17:D18"/>
    <mergeCell ref="F21:G22"/>
    <mergeCell ref="I21:I22"/>
    <mergeCell ref="A19:A20"/>
    <mergeCell ref="B19:B20"/>
    <mergeCell ref="D19:D20"/>
    <mergeCell ref="A21:A22"/>
    <mergeCell ref="B21:B22"/>
    <mergeCell ref="C21:C22"/>
    <mergeCell ref="D21:D22"/>
  </mergeCells>
  <pageMargins left="0.39370078740157483" right="0.39370078740157483" top="0.39370078740157483" bottom="0.59055118110236227" header="0.31496062992125984" footer="0.31496062992125984"/>
  <pageSetup paperSize="9" scale="95" fitToHeight="3" orientation="landscape" r:id="rId1"/>
  <headerFooter>
    <oddFooter>&amp;A&amp;Rעמוד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0"/>
  <sheetViews>
    <sheetView rightToLeft="1" zoomScale="83" zoomScaleNormal="83" zoomScaleSheetLayoutView="83" workbookViewId="0">
      <selection activeCell="C6" sqref="C6:C9"/>
    </sheetView>
  </sheetViews>
  <sheetFormatPr defaultRowHeight="12.75" x14ac:dyDescent="0.2"/>
  <cols>
    <col min="1" max="1" width="11" customWidth="1"/>
    <col min="2" max="2" width="11.140625" customWidth="1"/>
    <col min="3" max="3" width="13.5703125" customWidth="1"/>
    <col min="5" max="5" width="13.28515625" customWidth="1"/>
    <col min="6" max="6" width="13.42578125" customWidth="1"/>
    <col min="7" max="7" width="15.85546875" customWidth="1"/>
    <col min="8" max="8" width="10.85546875" customWidth="1"/>
    <col min="9" max="9" width="20.28515625" customWidth="1"/>
  </cols>
  <sheetData>
    <row r="1" spans="1:9" ht="15.75" customHeight="1" thickBot="1" x14ac:dyDescent="0.35">
      <c r="A1" s="270" t="s">
        <v>70</v>
      </c>
      <c r="B1" s="270"/>
      <c r="C1" s="270"/>
      <c r="D1" s="270"/>
      <c r="E1" s="270"/>
      <c r="F1" s="38"/>
      <c r="G1" s="114">
        <f ca="1">TODAY()</f>
        <v>44759</v>
      </c>
      <c r="H1" s="38"/>
      <c r="I1" s="38"/>
    </row>
    <row r="2" spans="1:9" ht="21" thickBot="1" x14ac:dyDescent="0.35">
      <c r="B2" s="37" t="s">
        <v>67</v>
      </c>
      <c r="C2" s="34"/>
      <c r="D2" s="34"/>
      <c r="F2" s="34"/>
      <c r="H2" s="115"/>
      <c r="I2" s="34"/>
    </row>
    <row r="3" spans="1:9" ht="21" thickBot="1" x14ac:dyDescent="0.35">
      <c r="A3" s="35"/>
      <c r="C3" s="34"/>
      <c r="D3" s="35"/>
      <c r="E3" s="116"/>
      <c r="F3" s="256" t="s">
        <v>116</v>
      </c>
      <c r="G3" s="257"/>
      <c r="H3" s="115"/>
      <c r="I3" s="115"/>
    </row>
    <row r="4" spans="1:9" ht="21" thickBot="1" x14ac:dyDescent="0.35">
      <c r="B4" s="271" t="s">
        <v>135</v>
      </c>
      <c r="C4" s="272"/>
      <c r="D4" s="117"/>
      <c r="E4" s="273" t="s">
        <v>118</v>
      </c>
      <c r="F4" s="274"/>
      <c r="G4" s="275"/>
      <c r="H4" s="115"/>
      <c r="I4" s="115"/>
    </row>
    <row r="5" spans="1:9" ht="44.25" customHeight="1" thickBot="1" x14ac:dyDescent="0.25">
      <c r="A5" s="118" t="s">
        <v>64</v>
      </c>
      <c r="B5" s="118" t="s">
        <v>63</v>
      </c>
      <c r="C5" s="119" t="s">
        <v>136</v>
      </c>
      <c r="D5" s="120" t="s">
        <v>137</v>
      </c>
      <c r="E5" s="121" t="s">
        <v>138</v>
      </c>
      <c r="F5" s="122" t="s">
        <v>139</v>
      </c>
      <c r="G5" s="123" t="s">
        <v>56</v>
      </c>
    </row>
    <row r="6" spans="1:9" ht="24.95" customHeight="1" x14ac:dyDescent="0.2">
      <c r="A6" s="124"/>
      <c r="B6" s="124"/>
      <c r="C6" s="267" t="s">
        <v>140</v>
      </c>
      <c r="D6" s="125" t="s">
        <v>25</v>
      </c>
      <c r="E6" s="97"/>
      <c r="F6" s="126"/>
      <c r="G6" s="127"/>
    </row>
    <row r="7" spans="1:9" ht="24.95" customHeight="1" x14ac:dyDescent="0.3">
      <c r="A7" s="128">
        <v>1</v>
      </c>
      <c r="B7" s="128">
        <v>510</v>
      </c>
      <c r="C7" s="268"/>
      <c r="D7" s="129" t="s">
        <v>141</v>
      </c>
      <c r="E7" s="98"/>
      <c r="F7" s="130"/>
      <c r="G7" s="131"/>
    </row>
    <row r="8" spans="1:9" ht="24.95" customHeight="1" x14ac:dyDescent="0.2">
      <c r="A8" s="132"/>
      <c r="B8" s="132"/>
      <c r="C8" s="268"/>
      <c r="D8" s="129" t="s">
        <v>28</v>
      </c>
      <c r="E8" s="98"/>
      <c r="F8" s="130"/>
      <c r="G8" s="131"/>
    </row>
    <row r="9" spans="1:9" ht="24.95" customHeight="1" thickBot="1" x14ac:dyDescent="0.25">
      <c r="A9" s="133"/>
      <c r="B9" s="133"/>
      <c r="C9" s="269"/>
      <c r="D9" s="134" t="s">
        <v>31</v>
      </c>
      <c r="E9" s="100"/>
      <c r="F9" s="135"/>
      <c r="G9" s="136"/>
    </row>
    <row r="10" spans="1:9" ht="24.95" customHeight="1" x14ac:dyDescent="0.2">
      <c r="A10" s="124"/>
      <c r="B10" s="124"/>
      <c r="C10" s="267" t="s">
        <v>142</v>
      </c>
      <c r="D10" s="125" t="s">
        <v>25</v>
      </c>
      <c r="E10" s="97"/>
      <c r="F10" s="126"/>
      <c r="G10" s="127"/>
    </row>
    <row r="11" spans="1:9" ht="24.95" customHeight="1" x14ac:dyDescent="0.3">
      <c r="A11" s="128">
        <v>2</v>
      </c>
      <c r="B11" s="128">
        <v>511</v>
      </c>
      <c r="C11" s="268"/>
      <c r="D11" s="129" t="s">
        <v>141</v>
      </c>
      <c r="E11" s="98"/>
      <c r="F11" s="130"/>
      <c r="G11" s="131"/>
    </row>
    <row r="12" spans="1:9" ht="24.95" customHeight="1" x14ac:dyDescent="0.2">
      <c r="A12" s="132"/>
      <c r="B12" s="132"/>
      <c r="C12" s="268"/>
      <c r="D12" s="129" t="s">
        <v>28</v>
      </c>
      <c r="E12" s="98"/>
      <c r="F12" s="130"/>
      <c r="G12" s="131"/>
    </row>
    <row r="13" spans="1:9" ht="24.95" customHeight="1" thickBot="1" x14ac:dyDescent="0.25">
      <c r="A13" s="132"/>
      <c r="B13" s="133"/>
      <c r="C13" s="269"/>
      <c r="D13" s="134" t="s">
        <v>31</v>
      </c>
      <c r="E13" s="100"/>
      <c r="F13" s="135"/>
      <c r="G13" s="136"/>
    </row>
    <row r="14" spans="1:9" ht="24.95" customHeight="1" x14ac:dyDescent="0.2">
      <c r="A14" s="124"/>
      <c r="B14" s="132"/>
      <c r="C14" s="267" t="s">
        <v>143</v>
      </c>
      <c r="D14" s="125" t="s">
        <v>25</v>
      </c>
      <c r="E14" s="97"/>
      <c r="F14" s="137"/>
      <c r="G14" s="138"/>
    </row>
    <row r="15" spans="1:9" ht="24.95" customHeight="1" x14ac:dyDescent="0.3">
      <c r="A15" s="128">
        <v>3</v>
      </c>
      <c r="B15" s="128">
        <v>512</v>
      </c>
      <c r="C15" s="268"/>
      <c r="D15" s="129" t="s">
        <v>141</v>
      </c>
      <c r="E15" s="98"/>
      <c r="F15" s="139"/>
      <c r="G15" s="140"/>
    </row>
    <row r="16" spans="1:9" ht="24.95" customHeight="1" x14ac:dyDescent="0.2">
      <c r="A16" s="132"/>
      <c r="B16" s="132"/>
      <c r="C16" s="268"/>
      <c r="D16" s="129" t="s">
        <v>28</v>
      </c>
      <c r="E16" s="98"/>
      <c r="F16" s="139"/>
      <c r="G16" s="140"/>
    </row>
    <row r="17" spans="1:7" ht="24.95" customHeight="1" thickBot="1" x14ac:dyDescent="0.25">
      <c r="A17" s="133"/>
      <c r="B17" s="132"/>
      <c r="C17" s="269"/>
      <c r="D17" s="134" t="s">
        <v>31</v>
      </c>
      <c r="E17" s="100"/>
      <c r="F17" s="141"/>
      <c r="G17" s="142"/>
    </row>
    <row r="18" spans="1:7" ht="24.95" customHeight="1" x14ac:dyDescent="0.2">
      <c r="A18" s="124"/>
      <c r="B18" s="124"/>
      <c r="C18" s="267" t="s">
        <v>144</v>
      </c>
      <c r="D18" s="143" t="s">
        <v>25</v>
      </c>
      <c r="E18" s="97"/>
      <c r="F18" s="137"/>
      <c r="G18" s="138"/>
    </row>
    <row r="19" spans="1:7" ht="24.95" customHeight="1" x14ac:dyDescent="0.3">
      <c r="A19" s="128">
        <v>4</v>
      </c>
      <c r="B19" s="128">
        <v>513</v>
      </c>
      <c r="C19" s="268"/>
      <c r="D19" s="129" t="s">
        <v>141</v>
      </c>
      <c r="E19" s="98"/>
      <c r="F19" s="139"/>
      <c r="G19" s="140"/>
    </row>
    <row r="20" spans="1:7" ht="24.95" customHeight="1" x14ac:dyDescent="0.2">
      <c r="A20" s="132"/>
      <c r="B20" s="132"/>
      <c r="C20" s="268"/>
      <c r="D20" s="129" t="s">
        <v>28</v>
      </c>
      <c r="E20" s="98"/>
      <c r="F20" s="139"/>
      <c r="G20" s="140"/>
    </row>
    <row r="21" spans="1:7" ht="24.95" customHeight="1" thickBot="1" x14ac:dyDescent="0.25">
      <c r="A21" s="133"/>
      <c r="B21" s="133"/>
      <c r="C21" s="269"/>
      <c r="D21" s="144" t="s">
        <v>31</v>
      </c>
      <c r="E21" s="100"/>
      <c r="F21" s="145"/>
      <c r="G21" s="146"/>
    </row>
    <row r="22" spans="1:7" ht="24.95" customHeight="1" x14ac:dyDescent="0.2">
      <c r="A22" s="124"/>
      <c r="B22" s="124"/>
      <c r="C22" s="267" t="s">
        <v>145</v>
      </c>
      <c r="D22" s="125" t="s">
        <v>25</v>
      </c>
      <c r="E22" s="97"/>
      <c r="F22" s="147"/>
      <c r="G22" s="148"/>
    </row>
    <row r="23" spans="1:7" ht="24.95" customHeight="1" x14ac:dyDescent="0.3">
      <c r="A23" s="128">
        <v>5</v>
      </c>
      <c r="B23" s="128">
        <v>514</v>
      </c>
      <c r="C23" s="268"/>
      <c r="D23" s="129" t="s">
        <v>141</v>
      </c>
      <c r="E23" s="98"/>
      <c r="F23" s="139"/>
      <c r="G23" s="140"/>
    </row>
    <row r="24" spans="1:7" ht="24.95" customHeight="1" x14ac:dyDescent="0.2">
      <c r="A24" s="132"/>
      <c r="B24" s="132"/>
      <c r="C24" s="268"/>
      <c r="D24" s="129" t="s">
        <v>28</v>
      </c>
      <c r="E24" s="98"/>
      <c r="F24" s="139"/>
      <c r="G24" s="140"/>
    </row>
    <row r="25" spans="1:7" ht="24.95" customHeight="1" thickBot="1" x14ac:dyDescent="0.25">
      <c r="A25" s="133"/>
      <c r="B25" s="133"/>
      <c r="C25" s="269"/>
      <c r="D25" s="134" t="s">
        <v>31</v>
      </c>
      <c r="E25" s="100"/>
      <c r="F25" s="141"/>
      <c r="G25" s="142"/>
    </row>
    <row r="26" spans="1:7" ht="24.95" customHeight="1" x14ac:dyDescent="0.3">
      <c r="A26" s="149">
        <v>6</v>
      </c>
      <c r="B26" s="149">
        <v>515</v>
      </c>
      <c r="C26" s="267" t="s">
        <v>146</v>
      </c>
      <c r="D26" s="125" t="s">
        <v>141</v>
      </c>
      <c r="E26" s="97"/>
      <c r="F26" s="147"/>
      <c r="G26" s="148"/>
    </row>
    <row r="27" spans="1:7" ht="24.95" customHeight="1" x14ac:dyDescent="0.2">
      <c r="A27" s="132"/>
      <c r="B27" s="132"/>
      <c r="C27" s="268"/>
      <c r="D27" s="129" t="s">
        <v>28</v>
      </c>
      <c r="E27" s="98"/>
      <c r="F27" s="139"/>
      <c r="G27" s="140"/>
    </row>
    <row r="28" spans="1:7" ht="24.95" customHeight="1" thickBot="1" x14ac:dyDescent="0.25">
      <c r="A28" s="133"/>
      <c r="B28" s="133"/>
      <c r="C28" s="268"/>
      <c r="D28" s="134" t="s">
        <v>31</v>
      </c>
      <c r="E28" s="100"/>
      <c r="F28" s="141"/>
      <c r="G28" s="142"/>
    </row>
    <row r="29" spans="1:7" ht="24.95" customHeight="1" x14ac:dyDescent="0.3">
      <c r="A29" s="128">
        <v>7</v>
      </c>
      <c r="B29" s="128">
        <v>516</v>
      </c>
      <c r="C29" s="267" t="s">
        <v>147</v>
      </c>
      <c r="D29" s="143" t="s">
        <v>141</v>
      </c>
      <c r="E29" s="150"/>
      <c r="F29" s="137"/>
      <c r="G29" s="138"/>
    </row>
    <row r="30" spans="1:7" ht="24.95" customHeight="1" x14ac:dyDescent="0.2">
      <c r="A30" s="132"/>
      <c r="B30" s="132"/>
      <c r="C30" s="268"/>
      <c r="D30" s="129" t="s">
        <v>28</v>
      </c>
      <c r="E30" s="98"/>
      <c r="F30" s="139"/>
      <c r="G30" s="140"/>
    </row>
    <row r="31" spans="1:7" ht="24.95" customHeight="1" thickBot="1" x14ac:dyDescent="0.25">
      <c r="A31" s="133"/>
      <c r="B31" s="133"/>
      <c r="C31" s="268"/>
      <c r="D31" s="134" t="s">
        <v>31</v>
      </c>
      <c r="E31" s="100"/>
      <c r="F31" s="141"/>
      <c r="G31" s="142"/>
    </row>
    <row r="32" spans="1:7" ht="24.95" customHeight="1" x14ac:dyDescent="0.3">
      <c r="A32" s="128">
        <v>8</v>
      </c>
      <c r="B32" s="128">
        <v>517</v>
      </c>
      <c r="C32" s="267" t="s">
        <v>148</v>
      </c>
      <c r="D32" s="129" t="s">
        <v>141</v>
      </c>
      <c r="E32" s="98"/>
      <c r="F32" s="139"/>
      <c r="G32" s="140"/>
    </row>
    <row r="33" spans="1:7" ht="24.95" customHeight="1" x14ac:dyDescent="0.2">
      <c r="A33" s="132"/>
      <c r="B33" s="132"/>
      <c r="C33" s="268"/>
      <c r="D33" s="129" t="s">
        <v>28</v>
      </c>
      <c r="E33" s="98"/>
      <c r="F33" s="139"/>
      <c r="G33" s="140"/>
    </row>
    <row r="34" spans="1:7" ht="24.95" customHeight="1" thickBot="1" x14ac:dyDescent="0.25">
      <c r="A34" s="133"/>
      <c r="B34" s="133"/>
      <c r="C34" s="268"/>
      <c r="D34" s="134" t="s">
        <v>31</v>
      </c>
      <c r="E34" s="100"/>
      <c r="F34" s="141"/>
      <c r="G34" s="142"/>
    </row>
    <row r="35" spans="1:7" ht="24.95" customHeight="1" x14ac:dyDescent="0.3">
      <c r="A35" s="128">
        <v>9</v>
      </c>
      <c r="B35" s="128">
        <v>518</v>
      </c>
      <c r="C35" s="267" t="s">
        <v>149</v>
      </c>
      <c r="D35" s="129" t="s">
        <v>141</v>
      </c>
      <c r="E35" s="98"/>
      <c r="F35" s="139"/>
      <c r="G35" s="140"/>
    </row>
    <row r="36" spans="1:7" ht="24.95" customHeight="1" x14ac:dyDescent="0.2">
      <c r="A36" s="132"/>
      <c r="B36" s="132"/>
      <c r="C36" s="268"/>
      <c r="D36" s="129" t="s">
        <v>28</v>
      </c>
      <c r="E36" s="98"/>
      <c r="F36" s="139"/>
      <c r="G36" s="140"/>
    </row>
    <row r="37" spans="1:7" ht="24.95" customHeight="1" thickBot="1" x14ac:dyDescent="0.25">
      <c r="A37" s="133"/>
      <c r="B37" s="133"/>
      <c r="C37" s="268"/>
      <c r="D37" s="134" t="s">
        <v>31</v>
      </c>
      <c r="E37" s="100"/>
      <c r="F37" s="141"/>
      <c r="G37" s="142"/>
    </row>
    <row r="38" spans="1:7" ht="24.95" customHeight="1" x14ac:dyDescent="0.3">
      <c r="A38" s="128">
        <v>10</v>
      </c>
      <c r="B38" s="128">
        <v>519</v>
      </c>
      <c r="C38" s="267" t="s">
        <v>150</v>
      </c>
      <c r="D38" s="129" t="s">
        <v>141</v>
      </c>
      <c r="E38" s="98"/>
      <c r="F38" s="139"/>
      <c r="G38" s="140"/>
    </row>
    <row r="39" spans="1:7" ht="24.95" customHeight="1" x14ac:dyDescent="0.2">
      <c r="A39" s="132"/>
      <c r="B39" s="132"/>
      <c r="C39" s="268"/>
      <c r="D39" s="129" t="s">
        <v>28</v>
      </c>
      <c r="E39" s="98"/>
      <c r="F39" s="139"/>
      <c r="G39" s="140"/>
    </row>
    <row r="40" spans="1:7" ht="24.95" customHeight="1" thickBot="1" x14ac:dyDescent="0.25">
      <c r="A40" s="133"/>
      <c r="B40" s="133"/>
      <c r="C40" s="269"/>
      <c r="D40" s="134" t="s">
        <v>31</v>
      </c>
      <c r="E40" s="100"/>
      <c r="F40" s="141"/>
      <c r="G40" s="142"/>
    </row>
  </sheetData>
  <sheetProtection algorithmName="SHA-512" hashValue="WSQvWY1mvgg4maZKjGueqIqZAz/xGpbnZRXD/jfzACTp5BcNysaRMVb4FZyCevI2dONQ8Irv4idiDpEVf2beuw==" saltValue="g1+FZm83mKHvq/HZT2O/4Q==" spinCount="100000" sheet="1" objects="1" scenarios="1"/>
  <mergeCells count="14">
    <mergeCell ref="C10:C13"/>
    <mergeCell ref="A1:E1"/>
    <mergeCell ref="F3:G3"/>
    <mergeCell ref="B4:C4"/>
    <mergeCell ref="E4:G4"/>
    <mergeCell ref="C6:C9"/>
    <mergeCell ref="C35:C37"/>
    <mergeCell ref="C38:C40"/>
    <mergeCell ref="C14:C17"/>
    <mergeCell ref="C18:C21"/>
    <mergeCell ref="C22:C25"/>
    <mergeCell ref="C26:C28"/>
    <mergeCell ref="C29:C31"/>
    <mergeCell ref="C32:C34"/>
  </mergeCells>
  <pageMargins left="0.62992125984251968" right="1.1417322834645669" top="0.35433070866141736" bottom="0.47244094488188981" header="0.35433070866141736" footer="0.23622047244094491"/>
  <pageSetup paperSize="9" scale="80" firstPageNumber="0" orientation="portrait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12</vt:i4>
      </vt:variant>
    </vt:vector>
  </HeadingPairs>
  <TitlesOfParts>
    <vt:vector size="18" baseType="lpstr">
      <vt:lpstr>חינוך רגיל  תשפ"ג</vt:lpstr>
      <vt:lpstr>חינוך מיוחד תשפ"ג </vt:lpstr>
      <vt:lpstr>ספורט תשפ"ג</vt:lpstr>
      <vt:lpstr>רווחה תשפ"ג</vt:lpstr>
      <vt:lpstr>תשפ"ג מזדמנות 1</vt:lpstr>
      <vt:lpstr>תשפ"ג מזדמנות 2</vt:lpstr>
      <vt:lpstr>'חינוך מיוחד תשפ"ג '!WPrint_Area_W</vt:lpstr>
      <vt:lpstr>'חינוך רגיל  תשפ"ג'!WPrint_Area_W</vt:lpstr>
      <vt:lpstr>'ספורט תשפ"ג'!WPrint_Area_W</vt:lpstr>
      <vt:lpstr>'רווחה תשפ"ג'!WPrint_Area_W</vt:lpstr>
      <vt:lpstr>'תשפ"ג מזדמנות 1'!WPrint_Area_W</vt:lpstr>
      <vt:lpstr>'תשפ"ג מזדמנות 2'!WPrint_Area_W</vt:lpstr>
      <vt:lpstr>'חינוך מיוחד תשפ"ג '!WPrint_TitlesW</vt:lpstr>
      <vt:lpstr>'חינוך רגיל  תשפ"ג'!WPrint_TitlesW</vt:lpstr>
      <vt:lpstr>'ספורט תשפ"ג'!WPrint_TitlesW</vt:lpstr>
      <vt:lpstr>'רווחה תשפ"ג'!WPrint_TitlesW</vt:lpstr>
      <vt:lpstr>'תשפ"ג מזדמנות 1'!WPrint_TitlesW</vt:lpstr>
      <vt:lpstr>'תשפ"ג מזדמנות 2'!WPrint_TitlesW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נפתלי פרידלנדר</cp:lastModifiedBy>
  <cp:lastPrinted>2022-07-07T09:13:57Z</cp:lastPrinted>
  <dcterms:created xsi:type="dcterms:W3CDTF">2022-07-03T09:40:10Z</dcterms:created>
  <dcterms:modified xsi:type="dcterms:W3CDTF">2022-07-17T09:11:51Z</dcterms:modified>
</cp:coreProperties>
</file>